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ocuments\Titkársági dokumentumok\2 Rendeletek\2021. évi  rendeletek\"/>
    </mc:Choice>
  </mc:AlternateContent>
  <xr:revisionPtr revIDLastSave="0" documentId="13_ncr:1_{B807B70D-ABED-4AE1-8C06-C42FEEE62F2C}" xr6:coauthVersionLast="45" xr6:coauthVersionMax="45" xr10:uidLastSave="{00000000-0000-0000-0000-000000000000}"/>
  <bookViews>
    <workbookView xWindow="-108" yWindow="-108" windowWidth="23256" windowHeight="12600" activeTab="7" xr2:uid="{00000000-000D-0000-FFFF-FFFF00000000}"/>
  </bookViews>
  <sheets>
    <sheet name="techn" sheetId="23" r:id="rId1"/>
    <sheet name="1" sheetId="25" r:id="rId2"/>
    <sheet name="2" sheetId="9" r:id="rId3"/>
    <sheet name="3" sheetId="10" r:id="rId4"/>
    <sheet name="4" sheetId="32" r:id="rId5"/>
    <sheet name="5" sheetId="35" r:id="rId6"/>
    <sheet name="6" sheetId="34" r:id="rId7"/>
    <sheet name="7" sheetId="14" r:id="rId8"/>
  </sheets>
  <definedNames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'7'!$B$1:$O$33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5" l="1"/>
  <c r="P30" i="14" l="1"/>
  <c r="E71" i="23" l="1"/>
  <c r="F71" i="23"/>
  <c r="G71" i="23"/>
  <c r="H71" i="23"/>
  <c r="D71" i="23"/>
  <c r="C8" i="34" l="1"/>
  <c r="C8" i="35"/>
  <c r="H9" i="32"/>
  <c r="G9" i="32"/>
  <c r="F9" i="32"/>
  <c r="E9" i="32"/>
  <c r="D9" i="32"/>
  <c r="D42" i="25" l="1"/>
  <c r="H81" i="32" l="1"/>
  <c r="H82" i="32"/>
  <c r="H84" i="32"/>
  <c r="H86" i="32"/>
  <c r="H88" i="32"/>
  <c r="H89" i="32"/>
  <c r="H91" i="32"/>
  <c r="H93" i="32"/>
  <c r="H94" i="32"/>
  <c r="H95" i="32"/>
  <c r="H96" i="32"/>
  <c r="H97" i="32"/>
  <c r="H98" i="32"/>
  <c r="H99" i="32"/>
  <c r="H101" i="32"/>
  <c r="H102" i="32"/>
  <c r="H103" i="32"/>
  <c r="H104" i="32"/>
  <c r="H105" i="32"/>
  <c r="H107" i="32"/>
  <c r="H108" i="32"/>
  <c r="H109" i="32"/>
  <c r="H110" i="32"/>
  <c r="H113" i="32"/>
  <c r="H114" i="32"/>
  <c r="H115" i="32"/>
  <c r="H118" i="32"/>
  <c r="H119" i="32"/>
  <c r="G81" i="32"/>
  <c r="G82" i="32"/>
  <c r="G84" i="32"/>
  <c r="G86" i="32"/>
  <c r="G88" i="32"/>
  <c r="G89" i="32"/>
  <c r="G91" i="32"/>
  <c r="G93" i="32"/>
  <c r="G94" i="32"/>
  <c r="G95" i="32"/>
  <c r="G96" i="32"/>
  <c r="G97" i="32"/>
  <c r="G98" i="32"/>
  <c r="G99" i="32"/>
  <c r="G101" i="32"/>
  <c r="G102" i="32"/>
  <c r="G103" i="32"/>
  <c r="G104" i="32"/>
  <c r="G105" i="32"/>
  <c r="G107" i="32"/>
  <c r="G108" i="32"/>
  <c r="G109" i="32"/>
  <c r="G110" i="32"/>
  <c r="G113" i="32"/>
  <c r="G114" i="32"/>
  <c r="G115" i="32"/>
  <c r="G118" i="32"/>
  <c r="G119" i="32"/>
  <c r="F81" i="32"/>
  <c r="F82" i="32"/>
  <c r="F84" i="32"/>
  <c r="F86" i="32"/>
  <c r="F88" i="32"/>
  <c r="F89" i="32"/>
  <c r="F91" i="32"/>
  <c r="F93" i="32"/>
  <c r="F94" i="32"/>
  <c r="F95" i="32"/>
  <c r="F96" i="32"/>
  <c r="F97" i="32"/>
  <c r="F98" i="32"/>
  <c r="F99" i="32"/>
  <c r="F101" i="32"/>
  <c r="F102" i="32"/>
  <c r="F103" i="32"/>
  <c r="F104" i="32"/>
  <c r="F105" i="32"/>
  <c r="F107" i="32"/>
  <c r="F108" i="32"/>
  <c r="F109" i="32"/>
  <c r="F110" i="32"/>
  <c r="F113" i="32"/>
  <c r="F114" i="32"/>
  <c r="F115" i="32"/>
  <c r="F118" i="32"/>
  <c r="F119" i="32"/>
  <c r="E81" i="32"/>
  <c r="E82" i="32"/>
  <c r="E84" i="32"/>
  <c r="E86" i="32"/>
  <c r="E88" i="32"/>
  <c r="E89" i="32"/>
  <c r="E91" i="32"/>
  <c r="E93" i="32"/>
  <c r="E94" i="32"/>
  <c r="E95" i="32"/>
  <c r="E96" i="32"/>
  <c r="E97" i="32"/>
  <c r="E98" i="32"/>
  <c r="E99" i="32"/>
  <c r="E101" i="32"/>
  <c r="E102" i="32"/>
  <c r="E103" i="32"/>
  <c r="E104" i="32"/>
  <c r="E105" i="32"/>
  <c r="E107" i="32"/>
  <c r="E108" i="32"/>
  <c r="E109" i="32"/>
  <c r="E110" i="32"/>
  <c r="E113" i="32"/>
  <c r="E114" i="32"/>
  <c r="C114" i="32" s="1"/>
  <c r="E115" i="32"/>
  <c r="E118" i="32"/>
  <c r="E119" i="32"/>
  <c r="F7" i="32"/>
  <c r="F10" i="32"/>
  <c r="F11" i="32"/>
  <c r="F12" i="32"/>
  <c r="F14" i="32"/>
  <c r="F16" i="32"/>
  <c r="F17" i="32"/>
  <c r="F18" i="32"/>
  <c r="F19" i="32"/>
  <c r="F20" i="32"/>
  <c r="F23" i="32"/>
  <c r="F25" i="32"/>
  <c r="F26" i="32"/>
  <c r="F27" i="32"/>
  <c r="F28" i="32"/>
  <c r="F31" i="32"/>
  <c r="F32" i="32"/>
  <c r="F33" i="32"/>
  <c r="F34" i="32"/>
  <c r="F35" i="32"/>
  <c r="F38" i="32"/>
  <c r="F39" i="32"/>
  <c r="F41" i="32"/>
  <c r="F43" i="32"/>
  <c r="F44" i="32"/>
  <c r="F45" i="32"/>
  <c r="F46" i="32"/>
  <c r="F48" i="32"/>
  <c r="F49" i="32"/>
  <c r="F51" i="32"/>
  <c r="F52" i="32"/>
  <c r="F53" i="32"/>
  <c r="F54" i="32"/>
  <c r="F55" i="32"/>
  <c r="F56" i="32"/>
  <c r="F57" i="32"/>
  <c r="F58" i="32"/>
  <c r="F59" i="32"/>
  <c r="F60" i="32"/>
  <c r="F61" i="32"/>
  <c r="F63" i="32"/>
  <c r="F64" i="32"/>
  <c r="F66" i="32"/>
  <c r="F68" i="32"/>
  <c r="F69" i="32"/>
  <c r="F70" i="32"/>
  <c r="F73" i="32"/>
  <c r="F74" i="32"/>
  <c r="F75" i="32"/>
  <c r="F76" i="32"/>
  <c r="F80" i="32"/>
  <c r="D81" i="32"/>
  <c r="D82" i="32"/>
  <c r="D84" i="32"/>
  <c r="D86" i="32"/>
  <c r="D88" i="32"/>
  <c r="D89" i="32"/>
  <c r="D91" i="32"/>
  <c r="D93" i="32"/>
  <c r="D94" i="32"/>
  <c r="D95" i="32"/>
  <c r="D96" i="32"/>
  <c r="D97" i="32"/>
  <c r="D98" i="32"/>
  <c r="D99" i="32"/>
  <c r="D101" i="32"/>
  <c r="D102" i="32"/>
  <c r="D103" i="32"/>
  <c r="D104" i="32"/>
  <c r="D105" i="32"/>
  <c r="D107" i="32"/>
  <c r="D108" i="32"/>
  <c r="D109" i="32"/>
  <c r="D110" i="32"/>
  <c r="D115" i="32"/>
  <c r="D113" i="32" s="1"/>
  <c r="D118" i="32"/>
  <c r="D80" i="32"/>
  <c r="E80" i="32"/>
  <c r="G80" i="32"/>
  <c r="H80" i="32"/>
  <c r="H7" i="32"/>
  <c r="H10" i="32"/>
  <c r="H11" i="32"/>
  <c r="H12" i="32"/>
  <c r="H14" i="32"/>
  <c r="H16" i="32"/>
  <c r="H17" i="32"/>
  <c r="H18" i="32"/>
  <c r="H19" i="32"/>
  <c r="H20" i="32"/>
  <c r="H23" i="32"/>
  <c r="H25" i="32"/>
  <c r="H26" i="32"/>
  <c r="H27" i="32"/>
  <c r="H28" i="32"/>
  <c r="H31" i="32"/>
  <c r="H32" i="32"/>
  <c r="H33" i="32"/>
  <c r="H34" i="32"/>
  <c r="H35" i="32"/>
  <c r="H38" i="32"/>
  <c r="H39" i="32"/>
  <c r="H41" i="32"/>
  <c r="H43" i="32"/>
  <c r="H44" i="32"/>
  <c r="H45" i="32"/>
  <c r="H46" i="32"/>
  <c r="H48" i="32"/>
  <c r="H49" i="32"/>
  <c r="H51" i="32"/>
  <c r="H52" i="32"/>
  <c r="H53" i="32"/>
  <c r="H54" i="32"/>
  <c r="H55" i="32"/>
  <c r="H56" i="32"/>
  <c r="H57" i="32"/>
  <c r="H58" i="32"/>
  <c r="H59" i="32"/>
  <c r="H60" i="32"/>
  <c r="H61" i="32"/>
  <c r="H63" i="32"/>
  <c r="H64" i="32"/>
  <c r="H66" i="32"/>
  <c r="H68" i="32"/>
  <c r="H69" i="32"/>
  <c r="H70" i="32"/>
  <c r="H73" i="32"/>
  <c r="H74" i="32"/>
  <c r="H75" i="32"/>
  <c r="H76" i="32"/>
  <c r="G7" i="32"/>
  <c r="G10" i="32"/>
  <c r="G11" i="32"/>
  <c r="G12" i="32"/>
  <c r="G14" i="32"/>
  <c r="G16" i="32"/>
  <c r="G17" i="32"/>
  <c r="G18" i="32"/>
  <c r="G19" i="32"/>
  <c r="G20" i="32"/>
  <c r="G23" i="32"/>
  <c r="G25" i="32"/>
  <c r="G26" i="32"/>
  <c r="G27" i="32"/>
  <c r="G28" i="32"/>
  <c r="G31" i="32"/>
  <c r="G32" i="32"/>
  <c r="G33" i="32"/>
  <c r="G34" i="32"/>
  <c r="G35" i="32"/>
  <c r="G38" i="32"/>
  <c r="G39" i="32"/>
  <c r="G41" i="32"/>
  <c r="G43" i="32"/>
  <c r="G44" i="32"/>
  <c r="G45" i="32"/>
  <c r="G46" i="32"/>
  <c r="G48" i="32"/>
  <c r="G49" i="32"/>
  <c r="G51" i="32"/>
  <c r="G52" i="32"/>
  <c r="G53" i="32"/>
  <c r="G54" i="32"/>
  <c r="G55" i="32"/>
  <c r="G56" i="32"/>
  <c r="G57" i="32"/>
  <c r="G58" i="32"/>
  <c r="G59" i="32"/>
  <c r="G60" i="32"/>
  <c r="G61" i="32"/>
  <c r="G63" i="32"/>
  <c r="G64" i="32"/>
  <c r="G66" i="32"/>
  <c r="G68" i="32"/>
  <c r="G69" i="32"/>
  <c r="G70" i="32"/>
  <c r="G73" i="32"/>
  <c r="G74" i="32"/>
  <c r="G75" i="32"/>
  <c r="E7" i="32"/>
  <c r="E10" i="32"/>
  <c r="E11" i="32"/>
  <c r="E12" i="32"/>
  <c r="E14" i="32"/>
  <c r="E16" i="32"/>
  <c r="E17" i="32"/>
  <c r="E18" i="32"/>
  <c r="E19" i="32"/>
  <c r="E20" i="32"/>
  <c r="E23" i="32"/>
  <c r="E25" i="32"/>
  <c r="E26" i="32"/>
  <c r="E27" i="32"/>
  <c r="E28" i="32"/>
  <c r="E31" i="32"/>
  <c r="E32" i="32"/>
  <c r="E33" i="32"/>
  <c r="E34" i="32"/>
  <c r="E35" i="32"/>
  <c r="E38" i="32"/>
  <c r="E39" i="32"/>
  <c r="E41" i="32"/>
  <c r="E43" i="32"/>
  <c r="E44" i="32"/>
  <c r="E45" i="32"/>
  <c r="E46" i="32"/>
  <c r="E48" i="32"/>
  <c r="E49" i="32"/>
  <c r="E51" i="32"/>
  <c r="E52" i="32"/>
  <c r="E53" i="32"/>
  <c r="E54" i="32"/>
  <c r="E55" i="32"/>
  <c r="E56" i="32"/>
  <c r="E57" i="32"/>
  <c r="E58" i="32"/>
  <c r="E59" i="32"/>
  <c r="E60" i="32"/>
  <c r="E61" i="32"/>
  <c r="E63" i="32"/>
  <c r="E64" i="32"/>
  <c r="E66" i="32"/>
  <c r="E68" i="32"/>
  <c r="E69" i="32"/>
  <c r="E70" i="32"/>
  <c r="E73" i="32"/>
  <c r="E74" i="32"/>
  <c r="E75" i="32"/>
  <c r="D7" i="32"/>
  <c r="D10" i="32"/>
  <c r="D11" i="32"/>
  <c r="D12" i="32"/>
  <c r="D14" i="32"/>
  <c r="D16" i="32"/>
  <c r="D17" i="32"/>
  <c r="D18" i="32"/>
  <c r="D19" i="32"/>
  <c r="D20" i="32"/>
  <c r="D23" i="32"/>
  <c r="D25" i="32"/>
  <c r="D26" i="32"/>
  <c r="D27" i="32"/>
  <c r="D28" i="32"/>
  <c r="D32" i="32"/>
  <c r="D33" i="32"/>
  <c r="D34" i="32"/>
  <c r="D35" i="32"/>
  <c r="D38" i="32"/>
  <c r="D39" i="32"/>
  <c r="D41" i="32"/>
  <c r="D43" i="32"/>
  <c r="D44" i="32"/>
  <c r="D45" i="32"/>
  <c r="D46" i="32"/>
  <c r="D48" i="32"/>
  <c r="D49" i="32"/>
  <c r="D51" i="32"/>
  <c r="D52" i="32"/>
  <c r="D53" i="32"/>
  <c r="D54" i="32"/>
  <c r="D55" i="32"/>
  <c r="D56" i="32"/>
  <c r="D57" i="32"/>
  <c r="D58" i="32"/>
  <c r="D59" i="32"/>
  <c r="D60" i="32"/>
  <c r="D61" i="32"/>
  <c r="D63" i="32"/>
  <c r="D64" i="32"/>
  <c r="D66" i="32"/>
  <c r="D68" i="32"/>
  <c r="D69" i="32"/>
  <c r="D70" i="32"/>
  <c r="D73" i="32"/>
  <c r="D74" i="32"/>
  <c r="D75" i="32"/>
  <c r="D76" i="32"/>
  <c r="D6" i="32"/>
  <c r="E6" i="32"/>
  <c r="F6" i="32"/>
  <c r="G6" i="32"/>
  <c r="H6" i="32"/>
  <c r="H120" i="35"/>
  <c r="H121" i="35" s="1"/>
  <c r="G120" i="35"/>
  <c r="G121" i="35" s="1"/>
  <c r="F120" i="35"/>
  <c r="F121" i="35" s="1"/>
  <c r="E120" i="35"/>
  <c r="E121" i="35" s="1"/>
  <c r="C118" i="35"/>
  <c r="D116" i="35"/>
  <c r="C115" i="35"/>
  <c r="C114" i="35"/>
  <c r="C113" i="35"/>
  <c r="H112" i="35"/>
  <c r="H116" i="35" s="1"/>
  <c r="G112" i="35"/>
  <c r="G116" i="35" s="1"/>
  <c r="F112" i="35"/>
  <c r="F116" i="35" s="1"/>
  <c r="E112" i="35"/>
  <c r="E116" i="35" s="1"/>
  <c r="H111" i="35"/>
  <c r="G111" i="35"/>
  <c r="F111" i="35"/>
  <c r="E111" i="35"/>
  <c r="D111" i="35"/>
  <c r="C110" i="35"/>
  <c r="C109" i="35"/>
  <c r="C108" i="35"/>
  <c r="C107" i="35"/>
  <c r="H106" i="35"/>
  <c r="G106" i="35"/>
  <c r="F106" i="35"/>
  <c r="E106" i="35"/>
  <c r="D106" i="35"/>
  <c r="C105" i="35"/>
  <c r="C104" i="35"/>
  <c r="C103" i="35"/>
  <c r="C102" i="35"/>
  <c r="C101" i="35"/>
  <c r="C99" i="35"/>
  <c r="C98" i="35"/>
  <c r="C97" i="35"/>
  <c r="C96" i="35"/>
  <c r="C95" i="35"/>
  <c r="C94" i="35"/>
  <c r="C93" i="35"/>
  <c r="H92" i="35"/>
  <c r="H100" i="35" s="1"/>
  <c r="G92" i="35"/>
  <c r="G100" i="35" s="1"/>
  <c r="F92" i="35"/>
  <c r="F100" i="35" s="1"/>
  <c r="E92" i="35"/>
  <c r="E100" i="35" s="1"/>
  <c r="D92" i="35"/>
  <c r="D100" i="35" s="1"/>
  <c r="C91" i="35"/>
  <c r="C89" i="35"/>
  <c r="C88" i="35"/>
  <c r="H87" i="35"/>
  <c r="G87" i="35"/>
  <c r="F87" i="35"/>
  <c r="E87" i="35"/>
  <c r="D87" i="35"/>
  <c r="C86" i="35"/>
  <c r="H85" i="35"/>
  <c r="G85" i="35"/>
  <c r="F85" i="35"/>
  <c r="E85" i="35"/>
  <c r="D85" i="35"/>
  <c r="C84" i="35"/>
  <c r="H83" i="35"/>
  <c r="G83" i="35"/>
  <c r="F83" i="35"/>
  <c r="E83" i="35"/>
  <c r="D83" i="35"/>
  <c r="C82" i="35"/>
  <c r="C81" i="35"/>
  <c r="C80" i="35"/>
  <c r="H77" i="35"/>
  <c r="H78" i="35" s="1"/>
  <c r="F77" i="35"/>
  <c r="F78" i="35" s="1"/>
  <c r="E77" i="35"/>
  <c r="E78" i="35" s="1"/>
  <c r="D77" i="35"/>
  <c r="C75" i="35"/>
  <c r="C74" i="35"/>
  <c r="C73" i="35"/>
  <c r="H71" i="35"/>
  <c r="G71" i="35"/>
  <c r="F71" i="35"/>
  <c r="E71" i="35"/>
  <c r="D71" i="35"/>
  <c r="C70" i="35"/>
  <c r="C69" i="35"/>
  <c r="C68" i="35"/>
  <c r="H67" i="35"/>
  <c r="G67" i="35"/>
  <c r="F67" i="35"/>
  <c r="E67" i="35"/>
  <c r="D67" i="35"/>
  <c r="C66" i="35"/>
  <c r="H65" i="35"/>
  <c r="G65" i="35"/>
  <c r="F65" i="35"/>
  <c r="E65" i="35"/>
  <c r="D65" i="35"/>
  <c r="C64" i="35"/>
  <c r="C63" i="35"/>
  <c r="C61" i="35"/>
  <c r="C60" i="35"/>
  <c r="C59" i="35"/>
  <c r="C58" i="35"/>
  <c r="C57" i="35"/>
  <c r="C56" i="35"/>
  <c r="C55" i="35"/>
  <c r="C54" i="35"/>
  <c r="C53" i="35"/>
  <c r="C52" i="35"/>
  <c r="C51" i="35"/>
  <c r="H50" i="35"/>
  <c r="G50" i="35"/>
  <c r="F50" i="35"/>
  <c r="E50" i="35"/>
  <c r="D50" i="35"/>
  <c r="C49" i="35"/>
  <c r="C48" i="35"/>
  <c r="H47" i="35"/>
  <c r="G47" i="35"/>
  <c r="F47" i="35"/>
  <c r="E47" i="35"/>
  <c r="D47" i="35"/>
  <c r="C46" i="35"/>
  <c r="C45" i="35"/>
  <c r="C44" i="35"/>
  <c r="C43" i="35"/>
  <c r="H42" i="35"/>
  <c r="G42" i="35"/>
  <c r="F42" i="35"/>
  <c r="E42" i="35"/>
  <c r="D42" i="35"/>
  <c r="C41" i="35"/>
  <c r="C39" i="35"/>
  <c r="C38" i="35"/>
  <c r="H37" i="35"/>
  <c r="G37" i="35"/>
  <c r="F37" i="35"/>
  <c r="E37" i="35"/>
  <c r="D37" i="35"/>
  <c r="H36" i="35"/>
  <c r="G36" i="35"/>
  <c r="F36" i="35"/>
  <c r="E36" i="35"/>
  <c r="D36" i="35"/>
  <c r="C35" i="35"/>
  <c r="C34" i="35"/>
  <c r="C33" i="35"/>
  <c r="C32" i="35"/>
  <c r="C31" i="35"/>
  <c r="H30" i="35"/>
  <c r="G30" i="35"/>
  <c r="F30" i="35"/>
  <c r="E30" i="35"/>
  <c r="D30" i="35"/>
  <c r="C28" i="35"/>
  <c r="C27" i="35"/>
  <c r="C26" i="35"/>
  <c r="C25" i="35"/>
  <c r="H24" i="35"/>
  <c r="G24" i="35"/>
  <c r="F24" i="35"/>
  <c r="E24" i="35"/>
  <c r="D24" i="35"/>
  <c r="C23" i="35"/>
  <c r="H22" i="35"/>
  <c r="G22" i="35"/>
  <c r="F22" i="35"/>
  <c r="E22" i="35"/>
  <c r="D22" i="35"/>
  <c r="C20" i="35"/>
  <c r="C19" i="35"/>
  <c r="C18" i="35"/>
  <c r="C17" i="35"/>
  <c r="C16" i="35"/>
  <c r="H15" i="35"/>
  <c r="G15" i="35"/>
  <c r="F15" i="35"/>
  <c r="E15" i="35"/>
  <c r="D15" i="35"/>
  <c r="C14" i="35"/>
  <c r="C12" i="35"/>
  <c r="C11" i="35"/>
  <c r="C10" i="35"/>
  <c r="C7" i="35"/>
  <c r="C6" i="35"/>
  <c r="H120" i="34"/>
  <c r="H121" i="34" s="1"/>
  <c r="G120" i="34"/>
  <c r="G121" i="34" s="1"/>
  <c r="F120" i="34"/>
  <c r="F121" i="34" s="1"/>
  <c r="E120" i="34"/>
  <c r="E121" i="34" s="1"/>
  <c r="C118" i="34"/>
  <c r="D116" i="34"/>
  <c r="C115" i="34"/>
  <c r="C114" i="34"/>
  <c r="C113" i="34"/>
  <c r="H112" i="34"/>
  <c r="H116" i="34" s="1"/>
  <c r="G112" i="34"/>
  <c r="G116" i="34" s="1"/>
  <c r="F112" i="34"/>
  <c r="F116" i="34" s="1"/>
  <c r="E112" i="34"/>
  <c r="E116" i="34" s="1"/>
  <c r="H111" i="34"/>
  <c r="G111" i="34"/>
  <c r="F111" i="34"/>
  <c r="E111" i="34"/>
  <c r="D111" i="34"/>
  <c r="C110" i="34"/>
  <c r="C109" i="34"/>
  <c r="C108" i="34"/>
  <c r="C107" i="34"/>
  <c r="H106" i="34"/>
  <c r="G106" i="34"/>
  <c r="F106" i="34"/>
  <c r="E106" i="34"/>
  <c r="D106" i="34"/>
  <c r="C105" i="34"/>
  <c r="C104" i="34"/>
  <c r="C103" i="34"/>
  <c r="C102" i="34"/>
  <c r="C101" i="34"/>
  <c r="C99" i="34"/>
  <c r="C98" i="34"/>
  <c r="C97" i="34"/>
  <c r="C96" i="34"/>
  <c r="C95" i="34"/>
  <c r="C94" i="34"/>
  <c r="C93" i="34"/>
  <c r="H92" i="34"/>
  <c r="H100" i="34" s="1"/>
  <c r="G92" i="34"/>
  <c r="G100" i="34" s="1"/>
  <c r="F92" i="34"/>
  <c r="F100" i="34" s="1"/>
  <c r="E92" i="34"/>
  <c r="E100" i="34" s="1"/>
  <c r="D92" i="34"/>
  <c r="C91" i="34"/>
  <c r="C89" i="34"/>
  <c r="C88" i="34"/>
  <c r="H87" i="34"/>
  <c r="G87" i="34"/>
  <c r="F87" i="34"/>
  <c r="E87" i="34"/>
  <c r="D87" i="34"/>
  <c r="C86" i="34"/>
  <c r="H85" i="34"/>
  <c r="G85" i="34"/>
  <c r="F85" i="34"/>
  <c r="E85" i="34"/>
  <c r="D85" i="34"/>
  <c r="C84" i="34"/>
  <c r="H83" i="34"/>
  <c r="G83" i="34"/>
  <c r="F83" i="34"/>
  <c r="E83" i="34"/>
  <c r="D83" i="34"/>
  <c r="C82" i="34"/>
  <c r="C81" i="34"/>
  <c r="C80" i="34"/>
  <c r="H77" i="34"/>
  <c r="H78" i="34" s="1"/>
  <c r="G77" i="34"/>
  <c r="G78" i="34" s="1"/>
  <c r="F77" i="34"/>
  <c r="F78" i="34" s="1"/>
  <c r="D77" i="34"/>
  <c r="D78" i="34" s="1"/>
  <c r="C75" i="34"/>
  <c r="C74" i="34"/>
  <c r="C73" i="34"/>
  <c r="H71" i="34"/>
  <c r="G71" i="34"/>
  <c r="F71" i="34"/>
  <c r="E71" i="34"/>
  <c r="D71" i="34"/>
  <c r="C70" i="34"/>
  <c r="C69" i="34"/>
  <c r="C68" i="34"/>
  <c r="H67" i="34"/>
  <c r="G67" i="34"/>
  <c r="F67" i="34"/>
  <c r="E67" i="34"/>
  <c r="D67" i="34"/>
  <c r="C66" i="34"/>
  <c r="H65" i="34"/>
  <c r="G65" i="34"/>
  <c r="F65" i="34"/>
  <c r="E65" i="34"/>
  <c r="D65" i="34"/>
  <c r="C64" i="34"/>
  <c r="C63" i="34"/>
  <c r="C61" i="34"/>
  <c r="C60" i="34"/>
  <c r="C59" i="34"/>
  <c r="C58" i="34"/>
  <c r="C57" i="34"/>
  <c r="C56" i="34"/>
  <c r="C55" i="34"/>
  <c r="C54" i="34"/>
  <c r="C53" i="34"/>
  <c r="C52" i="34"/>
  <c r="C51" i="34"/>
  <c r="H50" i="34"/>
  <c r="G50" i="34"/>
  <c r="F50" i="34"/>
  <c r="E50" i="34"/>
  <c r="D50" i="34"/>
  <c r="C49" i="34"/>
  <c r="C48" i="34"/>
  <c r="H47" i="34"/>
  <c r="G47" i="34"/>
  <c r="F47" i="34"/>
  <c r="E47" i="34"/>
  <c r="D47" i="34"/>
  <c r="C46" i="34"/>
  <c r="C45" i="34"/>
  <c r="C44" i="34"/>
  <c r="C43" i="34"/>
  <c r="H42" i="34"/>
  <c r="G42" i="34"/>
  <c r="F42" i="34"/>
  <c r="E42" i="34"/>
  <c r="D42" i="34"/>
  <c r="C41" i="34"/>
  <c r="C39" i="34"/>
  <c r="C38" i="34"/>
  <c r="H37" i="34"/>
  <c r="G37" i="34"/>
  <c r="F37" i="34"/>
  <c r="E37" i="34"/>
  <c r="D37" i="34"/>
  <c r="H36" i="34"/>
  <c r="G36" i="34"/>
  <c r="F36" i="34"/>
  <c r="E36" i="34"/>
  <c r="D36" i="34"/>
  <c r="C35" i="34"/>
  <c r="C34" i="34"/>
  <c r="C33" i="34"/>
  <c r="C32" i="34"/>
  <c r="H30" i="34"/>
  <c r="G30" i="34"/>
  <c r="F30" i="34"/>
  <c r="E30" i="34"/>
  <c r="C28" i="34"/>
  <c r="C27" i="34"/>
  <c r="C26" i="34"/>
  <c r="C25" i="34"/>
  <c r="H24" i="34"/>
  <c r="G24" i="34"/>
  <c r="F24" i="34"/>
  <c r="E24" i="34"/>
  <c r="D24" i="34"/>
  <c r="C23" i="34"/>
  <c r="H22" i="34"/>
  <c r="G22" i="34"/>
  <c r="F22" i="34"/>
  <c r="E22" i="34"/>
  <c r="D22" i="34"/>
  <c r="C20" i="34"/>
  <c r="C19" i="34"/>
  <c r="C18" i="34"/>
  <c r="C17" i="34"/>
  <c r="C16" i="34"/>
  <c r="H15" i="34"/>
  <c r="G15" i="34"/>
  <c r="F15" i="34"/>
  <c r="E15" i="34"/>
  <c r="D15" i="34"/>
  <c r="C14" i="34"/>
  <c r="H13" i="34"/>
  <c r="G13" i="34"/>
  <c r="F13" i="34"/>
  <c r="E13" i="34"/>
  <c r="D13" i="34"/>
  <c r="C12" i="34"/>
  <c r="C11" i="34"/>
  <c r="C10" i="34"/>
  <c r="C7" i="34"/>
  <c r="C6" i="34"/>
  <c r="C9" i="32" l="1"/>
  <c r="C113" i="32"/>
  <c r="D62" i="35"/>
  <c r="E29" i="35"/>
  <c r="H62" i="35"/>
  <c r="C111" i="34"/>
  <c r="G21" i="34"/>
  <c r="C85" i="34"/>
  <c r="C92" i="34"/>
  <c r="H21" i="34"/>
  <c r="H29" i="34"/>
  <c r="E40" i="35"/>
  <c r="H90" i="34"/>
  <c r="H117" i="34" s="1"/>
  <c r="H122" i="34" s="1"/>
  <c r="G29" i="34"/>
  <c r="G40" i="34"/>
  <c r="H90" i="35"/>
  <c r="H117" i="35" s="1"/>
  <c r="H122" i="35" s="1"/>
  <c r="C112" i="35"/>
  <c r="C71" i="34"/>
  <c r="C24" i="35"/>
  <c r="C36" i="35"/>
  <c r="D90" i="34"/>
  <c r="F40" i="34"/>
  <c r="C36" i="34"/>
  <c r="C42" i="35"/>
  <c r="C50" i="35"/>
  <c r="H40" i="34"/>
  <c r="C37" i="34"/>
  <c r="E90" i="34"/>
  <c r="E117" i="34" s="1"/>
  <c r="E122" i="34" s="1"/>
  <c r="F29" i="34"/>
  <c r="D29" i="34"/>
  <c r="F62" i="34"/>
  <c r="C65" i="34"/>
  <c r="D29" i="35"/>
  <c r="H29" i="35"/>
  <c r="C37" i="35"/>
  <c r="D90" i="35"/>
  <c r="D117" i="35" s="1"/>
  <c r="C83" i="35"/>
  <c r="C67" i="34"/>
  <c r="F90" i="34"/>
  <c r="F117" i="34" s="1"/>
  <c r="F122" i="34" s="1"/>
  <c r="C15" i="35"/>
  <c r="C22" i="34"/>
  <c r="C50" i="34"/>
  <c r="C22" i="35"/>
  <c r="E29" i="34"/>
  <c r="E40" i="34"/>
  <c r="E62" i="34"/>
  <c r="H62" i="34"/>
  <c r="G90" i="34"/>
  <c r="G117" i="34" s="1"/>
  <c r="G122" i="34" s="1"/>
  <c r="C112" i="34"/>
  <c r="C116" i="34"/>
  <c r="D40" i="35"/>
  <c r="H40" i="35"/>
  <c r="C67" i="35"/>
  <c r="C71" i="35"/>
  <c r="C87" i="35"/>
  <c r="C116" i="35"/>
  <c r="E62" i="35"/>
  <c r="C85" i="35"/>
  <c r="F90" i="35"/>
  <c r="F117" i="35" s="1"/>
  <c r="F122" i="35" s="1"/>
  <c r="C106" i="35"/>
  <c r="G29" i="35"/>
  <c r="G40" i="35"/>
  <c r="G62" i="35"/>
  <c r="C65" i="35"/>
  <c r="G90" i="35"/>
  <c r="G117" i="35" s="1"/>
  <c r="G122" i="35" s="1"/>
  <c r="C111" i="35"/>
  <c r="C30" i="35"/>
  <c r="F62" i="35"/>
  <c r="C47" i="35"/>
  <c r="C13" i="34"/>
  <c r="C100" i="35"/>
  <c r="F40" i="35"/>
  <c r="E90" i="35"/>
  <c r="E117" i="35" s="1"/>
  <c r="E122" i="35" s="1"/>
  <c r="F29" i="35"/>
  <c r="C92" i="35"/>
  <c r="D78" i="35"/>
  <c r="C106" i="34"/>
  <c r="D100" i="34"/>
  <c r="C100" i="34" s="1"/>
  <c r="D62" i="34"/>
  <c r="G62" i="34"/>
  <c r="C24" i="34"/>
  <c r="C15" i="34"/>
  <c r="E21" i="34"/>
  <c r="F21" i="34"/>
  <c r="D21" i="34"/>
  <c r="C42" i="34"/>
  <c r="C83" i="34"/>
  <c r="C47" i="34"/>
  <c r="C87" i="34"/>
  <c r="G77" i="35" l="1"/>
  <c r="C76" i="35"/>
  <c r="G76" i="32"/>
  <c r="E76" i="34"/>
  <c r="D119" i="34"/>
  <c r="C90" i="34"/>
  <c r="C40" i="35"/>
  <c r="C29" i="34"/>
  <c r="C62" i="34"/>
  <c r="E72" i="34"/>
  <c r="H72" i="34"/>
  <c r="H79" i="34" s="1"/>
  <c r="C29" i="35"/>
  <c r="F72" i="34"/>
  <c r="F79" i="34" s="1"/>
  <c r="G72" i="34"/>
  <c r="G79" i="34" s="1"/>
  <c r="C62" i="35"/>
  <c r="C90" i="35"/>
  <c r="C117" i="35"/>
  <c r="D117" i="34"/>
  <c r="C21" i="34"/>
  <c r="D31" i="34" l="1"/>
  <c r="D120" i="34"/>
  <c r="C119" i="34"/>
  <c r="D120" i="35"/>
  <c r="C119" i="35"/>
  <c r="E77" i="34"/>
  <c r="E76" i="32"/>
  <c r="C76" i="34"/>
  <c r="G78" i="35"/>
  <c r="C78" i="35" s="1"/>
  <c r="C77" i="35"/>
  <c r="C117" i="34"/>
  <c r="D17" i="14"/>
  <c r="C17" i="14" l="1"/>
  <c r="P17" i="14"/>
  <c r="D121" i="34"/>
  <c r="C120" i="34"/>
  <c r="E78" i="34"/>
  <c r="C77" i="34"/>
  <c r="D31" i="32"/>
  <c r="C31" i="34"/>
  <c r="D30" i="34"/>
  <c r="C120" i="35"/>
  <c r="D121" i="35"/>
  <c r="C30" i="34" l="1"/>
  <c r="D40" i="34"/>
  <c r="C78" i="34"/>
  <c r="E79" i="34"/>
  <c r="C121" i="35"/>
  <c r="D122" i="35"/>
  <c r="C122" i="35" s="1"/>
  <c r="C121" i="34"/>
  <c r="D122" i="34"/>
  <c r="C122" i="34" s="1"/>
  <c r="H46" i="25"/>
  <c r="G46" i="25"/>
  <c r="F46" i="25"/>
  <c r="E46" i="25"/>
  <c r="E120" i="32" s="1"/>
  <c r="C44" i="25"/>
  <c r="C41" i="25"/>
  <c r="C115" i="32" s="1"/>
  <c r="C40" i="25"/>
  <c r="C39" i="25"/>
  <c r="H38" i="25"/>
  <c r="H42" i="25" s="1"/>
  <c r="G38" i="25"/>
  <c r="F38" i="25"/>
  <c r="F42" i="25" s="1"/>
  <c r="E38" i="25"/>
  <c r="H37" i="25"/>
  <c r="H111" i="32" s="1"/>
  <c r="G37" i="25"/>
  <c r="G111" i="32" s="1"/>
  <c r="F37" i="25"/>
  <c r="F111" i="32" s="1"/>
  <c r="E37" i="25"/>
  <c r="E111" i="32" s="1"/>
  <c r="D37" i="25"/>
  <c r="C36" i="25"/>
  <c r="C110" i="32" s="1"/>
  <c r="C35" i="25"/>
  <c r="C109" i="32" s="1"/>
  <c r="C34" i="25"/>
  <c r="C108" i="32" s="1"/>
  <c r="C33" i="25"/>
  <c r="C107" i="32" s="1"/>
  <c r="H32" i="25"/>
  <c r="H106" i="32" s="1"/>
  <c r="G32" i="25"/>
  <c r="F32" i="25"/>
  <c r="F106" i="32" s="1"/>
  <c r="E32" i="25"/>
  <c r="E106" i="32" s="1"/>
  <c r="D32" i="25"/>
  <c r="C31" i="25"/>
  <c r="C105" i="32" s="1"/>
  <c r="C30" i="25"/>
  <c r="C104" i="32" s="1"/>
  <c r="C29" i="25"/>
  <c r="C103" i="32" s="1"/>
  <c r="C28" i="25"/>
  <c r="C102" i="32" s="1"/>
  <c r="C27" i="25"/>
  <c r="C101" i="32" s="1"/>
  <c r="C25" i="25"/>
  <c r="C99" i="32" s="1"/>
  <c r="C24" i="25"/>
  <c r="C98" i="32" s="1"/>
  <c r="C23" i="25"/>
  <c r="C97" i="32" s="1"/>
  <c r="C22" i="25"/>
  <c r="C96" i="32" s="1"/>
  <c r="C21" i="25"/>
  <c r="C95" i="32" s="1"/>
  <c r="C20" i="25"/>
  <c r="C94" i="32" s="1"/>
  <c r="C19" i="25"/>
  <c r="C93" i="32" s="1"/>
  <c r="H18" i="25"/>
  <c r="G18" i="25"/>
  <c r="G92" i="32" s="1"/>
  <c r="F18" i="25"/>
  <c r="E18" i="25"/>
  <c r="E92" i="32" s="1"/>
  <c r="D18" i="25"/>
  <c r="C17" i="25"/>
  <c r="C91" i="32" s="1"/>
  <c r="C15" i="25"/>
  <c r="C89" i="32" s="1"/>
  <c r="C14" i="25"/>
  <c r="C88" i="32" s="1"/>
  <c r="H13" i="25"/>
  <c r="H87" i="32" s="1"/>
  <c r="G13" i="25"/>
  <c r="G87" i="32" s="1"/>
  <c r="F13" i="25"/>
  <c r="F87" i="32" s="1"/>
  <c r="E13" i="25"/>
  <c r="D87" i="32"/>
  <c r="C12" i="25"/>
  <c r="C86" i="32" s="1"/>
  <c r="H11" i="25"/>
  <c r="H85" i="32" s="1"/>
  <c r="G11" i="25"/>
  <c r="G85" i="32" s="1"/>
  <c r="F11" i="25"/>
  <c r="F85" i="32" s="1"/>
  <c r="E11" i="25"/>
  <c r="E85" i="32" s="1"/>
  <c r="D11" i="25"/>
  <c r="C10" i="25"/>
  <c r="C84" i="32" s="1"/>
  <c r="H9" i="25"/>
  <c r="G9" i="25"/>
  <c r="F9" i="25"/>
  <c r="E9" i="25"/>
  <c r="E83" i="32" s="1"/>
  <c r="D9" i="25"/>
  <c r="C8" i="25"/>
  <c r="C7" i="25"/>
  <c r="C6" i="25"/>
  <c r="H77" i="23"/>
  <c r="H77" i="32" s="1"/>
  <c r="G77" i="23"/>
  <c r="G77" i="32" s="1"/>
  <c r="F77" i="23"/>
  <c r="E77" i="23"/>
  <c r="D77" i="23"/>
  <c r="C76" i="23"/>
  <c r="D45" i="25" s="1"/>
  <c r="D119" i="32" s="1"/>
  <c r="C75" i="23"/>
  <c r="C75" i="32" s="1"/>
  <c r="C74" i="23"/>
  <c r="C73" i="23"/>
  <c r="H71" i="32"/>
  <c r="G71" i="32"/>
  <c r="F71" i="32"/>
  <c r="E71" i="32"/>
  <c r="C70" i="23"/>
  <c r="C70" i="32" s="1"/>
  <c r="C69" i="23"/>
  <c r="C69" i="32" s="1"/>
  <c r="C68" i="23"/>
  <c r="C68" i="32" s="1"/>
  <c r="H67" i="23"/>
  <c r="H67" i="32" s="1"/>
  <c r="G67" i="23"/>
  <c r="G67" i="32" s="1"/>
  <c r="F67" i="23"/>
  <c r="E67" i="23"/>
  <c r="E67" i="32" s="1"/>
  <c r="D67" i="23"/>
  <c r="D67" i="32" s="1"/>
  <c r="C66" i="23"/>
  <c r="C66" i="32" s="1"/>
  <c r="H65" i="23"/>
  <c r="H65" i="32" s="1"/>
  <c r="G65" i="23"/>
  <c r="G65" i="32" s="1"/>
  <c r="F65" i="23"/>
  <c r="F65" i="32" s="1"/>
  <c r="E65" i="23"/>
  <c r="E65" i="32" s="1"/>
  <c r="D65" i="23"/>
  <c r="C64" i="23"/>
  <c r="C64" i="32" s="1"/>
  <c r="C63" i="23"/>
  <c r="C63" i="32" s="1"/>
  <c r="C61" i="23"/>
  <c r="C61" i="32" s="1"/>
  <c r="C60" i="23"/>
  <c r="C60" i="32" s="1"/>
  <c r="C59" i="23"/>
  <c r="C59" i="32" s="1"/>
  <c r="C58" i="23"/>
  <c r="C58" i="32" s="1"/>
  <c r="C57" i="23"/>
  <c r="C57" i="32" s="1"/>
  <c r="C56" i="23"/>
  <c r="C56" i="32" s="1"/>
  <c r="C55" i="23"/>
  <c r="C55" i="32" s="1"/>
  <c r="C54" i="23"/>
  <c r="C54" i="32" s="1"/>
  <c r="C53" i="23"/>
  <c r="C53" i="32" s="1"/>
  <c r="C52" i="23"/>
  <c r="C52" i="32" s="1"/>
  <c r="C51" i="23"/>
  <c r="C51" i="32" s="1"/>
  <c r="H50" i="23"/>
  <c r="H50" i="32" s="1"/>
  <c r="G50" i="23"/>
  <c r="G50" i="32" s="1"/>
  <c r="F50" i="23"/>
  <c r="E50" i="23"/>
  <c r="E50" i="32" s="1"/>
  <c r="D50" i="23"/>
  <c r="D50" i="32" s="1"/>
  <c r="C49" i="23"/>
  <c r="C49" i="32" s="1"/>
  <c r="C48" i="23"/>
  <c r="C48" i="32" s="1"/>
  <c r="H47" i="23"/>
  <c r="H47" i="32" s="1"/>
  <c r="G47" i="23"/>
  <c r="F47" i="23"/>
  <c r="E47" i="23"/>
  <c r="E47" i="32" s="1"/>
  <c r="D47" i="23"/>
  <c r="D47" i="32" s="1"/>
  <c r="C46" i="23"/>
  <c r="C46" i="32" s="1"/>
  <c r="C45" i="23"/>
  <c r="C45" i="32" s="1"/>
  <c r="C44" i="23"/>
  <c r="C44" i="32" s="1"/>
  <c r="C43" i="23"/>
  <c r="C43" i="32" s="1"/>
  <c r="H42" i="23"/>
  <c r="G42" i="23"/>
  <c r="G42" i="32" s="1"/>
  <c r="F42" i="23"/>
  <c r="E42" i="23"/>
  <c r="E42" i="32" s="1"/>
  <c r="D42" i="23"/>
  <c r="C41" i="23"/>
  <c r="C41" i="32" s="1"/>
  <c r="C39" i="23"/>
  <c r="C39" i="32" s="1"/>
  <c r="C38" i="23"/>
  <c r="C38" i="32" s="1"/>
  <c r="H37" i="23"/>
  <c r="H37" i="32" s="1"/>
  <c r="G37" i="23"/>
  <c r="F37" i="23"/>
  <c r="F37" i="32" s="1"/>
  <c r="E37" i="23"/>
  <c r="E37" i="32" s="1"/>
  <c r="D37" i="32"/>
  <c r="H36" i="23"/>
  <c r="H36" i="32" s="1"/>
  <c r="G36" i="23"/>
  <c r="G36" i="32" s="1"/>
  <c r="F36" i="23"/>
  <c r="F36" i="32" s="1"/>
  <c r="E36" i="23"/>
  <c r="D36" i="23"/>
  <c r="D36" i="32" s="1"/>
  <c r="C35" i="23"/>
  <c r="C35" i="32" s="1"/>
  <c r="C34" i="23"/>
  <c r="C34" i="32" s="1"/>
  <c r="C33" i="23"/>
  <c r="C32" i="23"/>
  <c r="C32" i="32" s="1"/>
  <c r="C31" i="23"/>
  <c r="H30" i="23"/>
  <c r="G30" i="23"/>
  <c r="G30" i="32" s="1"/>
  <c r="F30" i="23"/>
  <c r="E30" i="23"/>
  <c r="D30" i="23"/>
  <c r="C28" i="23"/>
  <c r="C28" i="32" s="1"/>
  <c r="C27" i="23"/>
  <c r="C27" i="32" s="1"/>
  <c r="C26" i="23"/>
  <c r="C26" i="32" s="1"/>
  <c r="C25" i="23"/>
  <c r="C25" i="32" s="1"/>
  <c r="H24" i="23"/>
  <c r="H24" i="32" s="1"/>
  <c r="G24" i="23"/>
  <c r="G24" i="32" s="1"/>
  <c r="F24" i="23"/>
  <c r="F24" i="32" s="1"/>
  <c r="E24" i="23"/>
  <c r="E24" i="32" s="1"/>
  <c r="D24" i="23"/>
  <c r="C23" i="23"/>
  <c r="C23" i="32" s="1"/>
  <c r="H22" i="23"/>
  <c r="G22" i="23"/>
  <c r="F22" i="23"/>
  <c r="F22" i="32" s="1"/>
  <c r="E22" i="23"/>
  <c r="D22" i="23"/>
  <c r="C20" i="23"/>
  <c r="C20" i="32" s="1"/>
  <c r="C19" i="23"/>
  <c r="C19" i="32" s="1"/>
  <c r="C18" i="23"/>
  <c r="C18" i="32" s="1"/>
  <c r="C17" i="23"/>
  <c r="C17" i="32" s="1"/>
  <c r="C16" i="23"/>
  <c r="C16" i="32" s="1"/>
  <c r="H15" i="23"/>
  <c r="H15" i="32" s="1"/>
  <c r="G15" i="23"/>
  <c r="G15" i="32" s="1"/>
  <c r="F15" i="23"/>
  <c r="F15" i="32" s="1"/>
  <c r="E15" i="23"/>
  <c r="E15" i="32" s="1"/>
  <c r="D15" i="23"/>
  <c r="C14" i="23"/>
  <c r="C14" i="32" s="1"/>
  <c r="H13" i="23"/>
  <c r="G13" i="23"/>
  <c r="F13" i="23"/>
  <c r="E13" i="23"/>
  <c r="D13" i="23"/>
  <c r="C12" i="23"/>
  <c r="C12" i="32" s="1"/>
  <c r="C11" i="23"/>
  <c r="C11" i="32" s="1"/>
  <c r="C10" i="23"/>
  <c r="C10" i="32" s="1"/>
  <c r="C8" i="23"/>
  <c r="C7" i="23"/>
  <c r="C7" i="32" s="1"/>
  <c r="C6" i="23"/>
  <c r="C6" i="32" s="1"/>
  <c r="C73" i="32" l="1"/>
  <c r="D36" i="9"/>
  <c r="E112" i="32"/>
  <c r="E42" i="25"/>
  <c r="E116" i="32" s="1"/>
  <c r="G112" i="32"/>
  <c r="G42" i="25"/>
  <c r="D72" i="34"/>
  <c r="C40" i="34"/>
  <c r="G106" i="32"/>
  <c r="C81" i="32"/>
  <c r="C74" i="32"/>
  <c r="F42" i="32"/>
  <c r="F62" i="23"/>
  <c r="F62" i="32" s="1"/>
  <c r="C45" i="25"/>
  <c r="C119" i="32" s="1"/>
  <c r="D46" i="25"/>
  <c r="D40" i="23"/>
  <c r="C22" i="23"/>
  <c r="C22" i="32" s="1"/>
  <c r="E26" i="25"/>
  <c r="E100" i="32" s="1"/>
  <c r="E21" i="23"/>
  <c r="G26" i="25"/>
  <c r="G100" i="32" s="1"/>
  <c r="D21" i="23"/>
  <c r="E29" i="23"/>
  <c r="E29" i="32" s="1"/>
  <c r="E22" i="32"/>
  <c r="E40" i="23"/>
  <c r="E40" i="32" s="1"/>
  <c r="E30" i="32"/>
  <c r="C76" i="32"/>
  <c r="C31" i="14"/>
  <c r="D34" i="9"/>
  <c r="C80" i="32"/>
  <c r="C7" i="14"/>
  <c r="G8" i="9"/>
  <c r="D16" i="25"/>
  <c r="D90" i="32" s="1"/>
  <c r="D83" i="32"/>
  <c r="H16" i="25"/>
  <c r="H90" i="32" s="1"/>
  <c r="H83" i="32"/>
  <c r="C18" i="25"/>
  <c r="C92" i="32" s="1"/>
  <c r="D92" i="32"/>
  <c r="H26" i="25"/>
  <c r="H100" i="32" s="1"/>
  <c r="H92" i="32"/>
  <c r="C37" i="25"/>
  <c r="D111" i="32"/>
  <c r="G47" i="25"/>
  <c r="G121" i="32" s="1"/>
  <c r="G120" i="32"/>
  <c r="C50" i="23"/>
  <c r="C50" i="32" s="1"/>
  <c r="F50" i="32"/>
  <c r="C13" i="25"/>
  <c r="C87" i="32" s="1"/>
  <c r="E87" i="32"/>
  <c r="C15" i="23"/>
  <c r="D15" i="32"/>
  <c r="G29" i="23"/>
  <c r="G29" i="32" s="1"/>
  <c r="G22" i="32"/>
  <c r="F29" i="23"/>
  <c r="F29" i="32" s="1"/>
  <c r="C33" i="32"/>
  <c r="C36" i="23"/>
  <c r="C36" i="32" s="1"/>
  <c r="E36" i="32"/>
  <c r="C37" i="23"/>
  <c r="C37" i="32" s="1"/>
  <c r="G40" i="23"/>
  <c r="G40" i="32" s="1"/>
  <c r="G37" i="32"/>
  <c r="F47" i="32"/>
  <c r="C65" i="23"/>
  <c r="D65" i="32"/>
  <c r="C67" i="23"/>
  <c r="F67" i="32"/>
  <c r="E78" i="23"/>
  <c r="E78" i="32" s="1"/>
  <c r="E77" i="32"/>
  <c r="G78" i="23"/>
  <c r="G78" i="32" s="1"/>
  <c r="C82" i="32"/>
  <c r="C9" i="14"/>
  <c r="G10" i="9"/>
  <c r="F16" i="25"/>
  <c r="F90" i="32" s="1"/>
  <c r="F83" i="32"/>
  <c r="C11" i="25"/>
  <c r="C85" i="32" s="1"/>
  <c r="D85" i="32"/>
  <c r="F26" i="25"/>
  <c r="F100" i="32" s="1"/>
  <c r="F92" i="32"/>
  <c r="G116" i="32"/>
  <c r="E47" i="25"/>
  <c r="E121" i="32" s="1"/>
  <c r="H21" i="23"/>
  <c r="C31" i="32"/>
  <c r="C71" i="23"/>
  <c r="D71" i="32"/>
  <c r="F21" i="23"/>
  <c r="C24" i="23"/>
  <c r="C24" i="32" s="1"/>
  <c r="D24" i="32"/>
  <c r="F40" i="23"/>
  <c r="F40" i="32" s="1"/>
  <c r="F30" i="32"/>
  <c r="C77" i="23"/>
  <c r="C77" i="32" s="1"/>
  <c r="D77" i="32"/>
  <c r="C38" i="25"/>
  <c r="H116" i="32"/>
  <c r="H112" i="32"/>
  <c r="H47" i="25"/>
  <c r="H121" i="32" s="1"/>
  <c r="H120" i="32"/>
  <c r="C13" i="23"/>
  <c r="G21" i="23"/>
  <c r="D29" i="23"/>
  <c r="D29" i="32" s="1"/>
  <c r="D22" i="32"/>
  <c r="H29" i="23"/>
  <c r="H29" i="32" s="1"/>
  <c r="H22" i="32"/>
  <c r="C30" i="23"/>
  <c r="C30" i="32" s="1"/>
  <c r="D30" i="32"/>
  <c r="H40" i="23"/>
  <c r="H40" i="32" s="1"/>
  <c r="H30" i="32"/>
  <c r="D62" i="23"/>
  <c r="D62" i="32" s="1"/>
  <c r="D42" i="32"/>
  <c r="H62" i="23"/>
  <c r="H62" i="32" s="1"/>
  <c r="H42" i="32"/>
  <c r="G62" i="23"/>
  <c r="G62" i="32" s="1"/>
  <c r="G47" i="32"/>
  <c r="E62" i="23"/>
  <c r="E62" i="32" s="1"/>
  <c r="F78" i="23"/>
  <c r="F78" i="32" s="1"/>
  <c r="F77" i="32"/>
  <c r="H78" i="23"/>
  <c r="H78" i="32" s="1"/>
  <c r="C9" i="25"/>
  <c r="C83" i="32" s="1"/>
  <c r="G16" i="25"/>
  <c r="G83" i="32"/>
  <c r="C32" i="25"/>
  <c r="D106" i="32"/>
  <c r="F116" i="32"/>
  <c r="F112" i="32"/>
  <c r="C118" i="32"/>
  <c r="G35" i="9"/>
  <c r="F47" i="25"/>
  <c r="F121" i="32" s="1"/>
  <c r="F120" i="32"/>
  <c r="D35" i="9"/>
  <c r="D37" i="9" s="1"/>
  <c r="C29" i="14"/>
  <c r="D29" i="14" s="1"/>
  <c r="C8" i="14"/>
  <c r="G9" i="9"/>
  <c r="D78" i="23"/>
  <c r="E16" i="25"/>
  <c r="D26" i="25"/>
  <c r="C47" i="23"/>
  <c r="C47" i="32" s="1"/>
  <c r="C42" i="23"/>
  <c r="C42" i="32" s="1"/>
  <c r="D79" i="34" l="1"/>
  <c r="C79" i="34" s="1"/>
  <c r="C72" i="34"/>
  <c r="C112" i="32"/>
  <c r="D47" i="25"/>
  <c r="D121" i="32" s="1"/>
  <c r="D120" i="32"/>
  <c r="C15" i="32"/>
  <c r="C46" i="25"/>
  <c r="C120" i="32" s="1"/>
  <c r="G34" i="9"/>
  <c r="C18" i="14"/>
  <c r="H72" i="23"/>
  <c r="H43" i="25"/>
  <c r="H48" i="25" s="1"/>
  <c r="C29" i="23"/>
  <c r="G72" i="23"/>
  <c r="G79" i="23" s="1"/>
  <c r="F72" i="23"/>
  <c r="C26" i="25"/>
  <c r="D100" i="32"/>
  <c r="C67" i="32"/>
  <c r="C25" i="14"/>
  <c r="C71" i="32"/>
  <c r="D23" i="9"/>
  <c r="C26" i="14"/>
  <c r="C78" i="23"/>
  <c r="D78" i="32"/>
  <c r="G43" i="25"/>
  <c r="G90" i="32"/>
  <c r="C21" i="23"/>
  <c r="E43" i="25"/>
  <c r="E90" i="32"/>
  <c r="C40" i="23"/>
  <c r="D40" i="32"/>
  <c r="C62" i="23"/>
  <c r="F43" i="25"/>
  <c r="C106" i="32"/>
  <c r="C12" i="14"/>
  <c r="G21" i="9"/>
  <c r="C65" i="32"/>
  <c r="C24" i="14"/>
  <c r="D22" i="9"/>
  <c r="C111" i="32"/>
  <c r="G22" i="9"/>
  <c r="C13" i="14"/>
  <c r="E72" i="23"/>
  <c r="C42" i="25"/>
  <c r="D116" i="32"/>
  <c r="D43" i="25"/>
  <c r="D117" i="32" s="1"/>
  <c r="C16" i="25"/>
  <c r="D72" i="23"/>
  <c r="H34" i="9" l="1"/>
  <c r="G37" i="9"/>
  <c r="E18" i="14"/>
  <c r="M18" i="14"/>
  <c r="G18" i="14"/>
  <c r="O18" i="14"/>
  <c r="H18" i="14"/>
  <c r="L18" i="14"/>
  <c r="D18" i="14"/>
  <c r="I18" i="14"/>
  <c r="F18" i="14"/>
  <c r="J18" i="14"/>
  <c r="N18" i="14"/>
  <c r="K18" i="14"/>
  <c r="C47" i="25"/>
  <c r="C121" i="32" s="1"/>
  <c r="C78" i="32"/>
  <c r="C62" i="32"/>
  <c r="C21" i="14"/>
  <c r="M21" i="14" s="1"/>
  <c r="H122" i="32"/>
  <c r="C14" i="14"/>
  <c r="H79" i="23"/>
  <c r="H117" i="32"/>
  <c r="D21" i="9"/>
  <c r="C29" i="32"/>
  <c r="G48" i="25"/>
  <c r="G122" i="32" s="1"/>
  <c r="G117" i="32"/>
  <c r="F79" i="23"/>
  <c r="C23" i="14"/>
  <c r="C116" i="32"/>
  <c r="G23" i="9"/>
  <c r="E79" i="23"/>
  <c r="F48" i="25"/>
  <c r="F117" i="32"/>
  <c r="C40" i="32"/>
  <c r="D9" i="9"/>
  <c r="C22" i="14"/>
  <c r="D8" i="9"/>
  <c r="C20" i="14"/>
  <c r="E48" i="25"/>
  <c r="E117" i="32"/>
  <c r="D10" i="9"/>
  <c r="C100" i="32"/>
  <c r="C11" i="14"/>
  <c r="G12" i="9"/>
  <c r="C90" i="32"/>
  <c r="C10" i="14"/>
  <c r="G11" i="9"/>
  <c r="D48" i="25"/>
  <c r="C43" i="25"/>
  <c r="D79" i="23"/>
  <c r="C72" i="23"/>
  <c r="N31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13" i="10"/>
  <c r="C15" i="10" s="1"/>
  <c r="D7" i="14"/>
  <c r="L14" i="14" l="1"/>
  <c r="I14" i="14"/>
  <c r="J14" i="14"/>
  <c r="G14" i="14"/>
  <c r="K14" i="14"/>
  <c r="D14" i="14"/>
  <c r="O14" i="14"/>
  <c r="H14" i="14"/>
  <c r="E14" i="14"/>
  <c r="M14" i="14"/>
  <c r="F14" i="14"/>
  <c r="N14" i="14"/>
  <c r="K21" i="14"/>
  <c r="D21" i="14"/>
  <c r="H21" i="14"/>
  <c r="L21" i="14"/>
  <c r="G21" i="14"/>
  <c r="O21" i="14"/>
  <c r="F21" i="14"/>
  <c r="J21" i="14"/>
  <c r="N21" i="14"/>
  <c r="G49" i="25"/>
  <c r="H49" i="25"/>
  <c r="E21" i="14"/>
  <c r="I21" i="14"/>
  <c r="E122" i="32"/>
  <c r="E49" i="25"/>
  <c r="F122" i="32"/>
  <c r="F49" i="25"/>
  <c r="C117" i="32"/>
  <c r="D49" i="25"/>
  <c r="C79" i="23"/>
  <c r="P25" i="14"/>
  <c r="C48" i="25"/>
  <c r="D122" i="32"/>
  <c r="L7" i="14"/>
  <c r="N28" i="14"/>
  <c r="C28" i="14"/>
  <c r="L9" i="14"/>
  <c r="H9" i="14"/>
  <c r="D9" i="14"/>
  <c r="O9" i="14"/>
  <c r="K9" i="14"/>
  <c r="G9" i="14"/>
  <c r="N9" i="14"/>
  <c r="J9" i="14"/>
  <c r="F9" i="14"/>
  <c r="E9" i="14"/>
  <c r="I9" i="14"/>
  <c r="M9" i="14"/>
  <c r="F7" i="14"/>
  <c r="D31" i="14"/>
  <c r="J7" i="14"/>
  <c r="O31" i="14"/>
  <c r="O28" i="14" s="1"/>
  <c r="E31" i="14"/>
  <c r="E28" i="14" s="1"/>
  <c r="J31" i="14"/>
  <c r="L31" i="14"/>
  <c r="F31" i="14"/>
  <c r="K31" i="14"/>
  <c r="H31" i="14"/>
  <c r="G31" i="14"/>
  <c r="M31" i="14"/>
  <c r="I7" i="14"/>
  <c r="N7" i="14"/>
  <c r="O7" i="14"/>
  <c r="G7" i="14"/>
  <c r="M7" i="14"/>
  <c r="E7" i="14"/>
  <c r="H7" i="14"/>
  <c r="I31" i="14"/>
  <c r="K7" i="14"/>
  <c r="P14" i="14" l="1"/>
  <c r="P21" i="14"/>
  <c r="C122" i="32"/>
  <c r="C49" i="25"/>
  <c r="C50" i="25" s="1"/>
  <c r="C16" i="14"/>
  <c r="J28" i="14"/>
  <c r="O24" i="14"/>
  <c r="I24" i="14"/>
  <c r="D24" i="14"/>
  <c r="J24" i="14"/>
  <c r="N24" i="14"/>
  <c r="M24" i="14"/>
  <c r="H24" i="14"/>
  <c r="L24" i="14"/>
  <c r="G24" i="14"/>
  <c r="K24" i="14"/>
  <c r="F24" i="14"/>
  <c r="E24" i="14"/>
  <c r="G29" i="9"/>
  <c r="P31" i="14"/>
  <c r="O20" i="14"/>
  <c r="H20" i="14"/>
  <c r="I20" i="14"/>
  <c r="K20" i="14"/>
  <c r="F20" i="14"/>
  <c r="G20" i="14"/>
  <c r="E20" i="14"/>
  <c r="J20" i="14"/>
  <c r="M20" i="14"/>
  <c r="D20" i="14"/>
  <c r="N20" i="14"/>
  <c r="L20" i="14"/>
  <c r="D28" i="14"/>
  <c r="P29" i="14"/>
  <c r="P7" i="14"/>
  <c r="K28" i="14"/>
  <c r="H28" i="14"/>
  <c r="I28" i="14"/>
  <c r="O26" i="14"/>
  <c r="K26" i="14"/>
  <c r="G26" i="14"/>
  <c r="N26" i="14"/>
  <c r="J26" i="14"/>
  <c r="F26" i="14"/>
  <c r="M26" i="14"/>
  <c r="I26" i="14"/>
  <c r="E26" i="14"/>
  <c r="D26" i="14"/>
  <c r="H26" i="14"/>
  <c r="L26" i="14"/>
  <c r="L8" i="14"/>
  <c r="H8" i="14"/>
  <c r="D8" i="14"/>
  <c r="O8" i="14"/>
  <c r="K8" i="14"/>
  <c r="G8" i="14"/>
  <c r="N8" i="14"/>
  <c r="J8" i="14"/>
  <c r="F8" i="14"/>
  <c r="M8" i="14"/>
  <c r="E8" i="14"/>
  <c r="I8" i="14"/>
  <c r="M28" i="14"/>
  <c r="P9" i="14"/>
  <c r="G28" i="14"/>
  <c r="L28" i="14"/>
  <c r="F28" i="14"/>
  <c r="D29" i="9"/>
  <c r="O13" i="14"/>
  <c r="K13" i="14"/>
  <c r="G13" i="14"/>
  <c r="N13" i="14"/>
  <c r="J13" i="14"/>
  <c r="F13" i="14"/>
  <c r="M13" i="14"/>
  <c r="I13" i="14"/>
  <c r="E13" i="14"/>
  <c r="D13" i="14"/>
  <c r="H13" i="14"/>
  <c r="L13" i="14"/>
  <c r="G30" i="9" l="1"/>
  <c r="G31" i="9" s="1"/>
  <c r="H29" i="9"/>
  <c r="O16" i="14"/>
  <c r="E16" i="14"/>
  <c r="N16" i="14"/>
  <c r="F16" i="14"/>
  <c r="L16" i="14"/>
  <c r="H16" i="14"/>
  <c r="G16" i="14"/>
  <c r="M16" i="14"/>
  <c r="I16" i="14"/>
  <c r="K16" i="14"/>
  <c r="J16" i="14"/>
  <c r="O12" i="14"/>
  <c r="C27" i="14"/>
  <c r="C32" i="14" s="1"/>
  <c r="D16" i="9"/>
  <c r="G16" i="9"/>
  <c r="P26" i="14"/>
  <c r="P28" i="14"/>
  <c r="P8" i="14"/>
  <c r="O22" i="14"/>
  <c r="J22" i="14"/>
  <c r="F22" i="14"/>
  <c r="L22" i="14"/>
  <c r="N22" i="14"/>
  <c r="I22" i="14"/>
  <c r="E22" i="14"/>
  <c r="M22" i="14"/>
  <c r="H22" i="14"/>
  <c r="D22" i="14"/>
  <c r="K22" i="14"/>
  <c r="G22" i="14"/>
  <c r="P24" i="14"/>
  <c r="P13" i="14"/>
  <c r="P20" i="14"/>
  <c r="D33" i="9" l="1"/>
  <c r="D38" i="9" s="1"/>
  <c r="H16" i="9"/>
  <c r="P22" i="14"/>
  <c r="D12" i="14"/>
  <c r="I12" i="14"/>
  <c r="K12" i="14"/>
  <c r="H12" i="14"/>
  <c r="N12" i="14"/>
  <c r="F12" i="14"/>
  <c r="G23" i="14"/>
  <c r="G27" i="14" s="1"/>
  <c r="G32" i="14" s="1"/>
  <c r="J23" i="14"/>
  <c r="J27" i="14" s="1"/>
  <c r="J32" i="14" s="1"/>
  <c r="E23" i="14"/>
  <c r="E27" i="14" s="1"/>
  <c r="E32" i="14" s="1"/>
  <c r="H23" i="14"/>
  <c r="H27" i="14" s="1"/>
  <c r="H32" i="14" s="1"/>
  <c r="F23" i="14"/>
  <c r="F27" i="14" s="1"/>
  <c r="F32" i="14" s="1"/>
  <c r="D23" i="14"/>
  <c r="D27" i="14" s="1"/>
  <c r="K23" i="14"/>
  <c r="K27" i="14" s="1"/>
  <c r="K32" i="14" s="1"/>
  <c r="M23" i="14"/>
  <c r="M27" i="14" s="1"/>
  <c r="M32" i="14" s="1"/>
  <c r="D16" i="14"/>
  <c r="P16" i="14" s="1"/>
  <c r="P18" i="14"/>
  <c r="O23" i="14"/>
  <c r="O27" i="14" s="1"/>
  <c r="O32" i="14" s="1"/>
  <c r="L23" i="14"/>
  <c r="L27" i="14" s="1"/>
  <c r="L32" i="14" s="1"/>
  <c r="I23" i="14"/>
  <c r="I27" i="14" s="1"/>
  <c r="I32" i="14" s="1"/>
  <c r="L12" i="14"/>
  <c r="M12" i="14"/>
  <c r="G12" i="14"/>
  <c r="E12" i="14"/>
  <c r="J12" i="14"/>
  <c r="G17" i="9"/>
  <c r="G18" i="9" s="1"/>
  <c r="N23" i="14"/>
  <c r="N27" i="14" s="1"/>
  <c r="N32" i="14" s="1"/>
  <c r="G33" i="9"/>
  <c r="G38" i="9" s="1"/>
  <c r="N11" i="14"/>
  <c r="F11" i="14"/>
  <c r="G11" i="14"/>
  <c r="H11" i="14"/>
  <c r="M11" i="14"/>
  <c r="E11" i="14"/>
  <c r="K11" i="14"/>
  <c r="J11" i="14"/>
  <c r="O11" i="14"/>
  <c r="L11" i="14"/>
  <c r="I11" i="14"/>
  <c r="D11" i="14"/>
  <c r="E10" i="14"/>
  <c r="F10" i="14"/>
  <c r="D10" i="14"/>
  <c r="L10" i="14"/>
  <c r="M10" i="14"/>
  <c r="N10" i="14"/>
  <c r="O10" i="14"/>
  <c r="K10" i="14"/>
  <c r="H10" i="14"/>
  <c r="I10" i="14"/>
  <c r="J10" i="14"/>
  <c r="G10" i="14"/>
  <c r="C15" i="14"/>
  <c r="C19" i="14" s="1"/>
  <c r="H33" i="9" l="1"/>
  <c r="K15" i="14"/>
  <c r="K19" i="14" s="1"/>
  <c r="I15" i="14"/>
  <c r="I19" i="14" s="1"/>
  <c r="F15" i="14"/>
  <c r="F19" i="14" s="1"/>
  <c r="E15" i="14"/>
  <c r="E19" i="14" s="1"/>
  <c r="M15" i="14"/>
  <c r="M19" i="14" s="1"/>
  <c r="P23" i="14"/>
  <c r="L15" i="14"/>
  <c r="L19" i="14" s="1"/>
  <c r="N15" i="14"/>
  <c r="N19" i="14" s="1"/>
  <c r="P11" i="14"/>
  <c r="O15" i="14"/>
  <c r="O19" i="14" s="1"/>
  <c r="P12" i="14"/>
  <c r="G15" i="14"/>
  <c r="G19" i="14" s="1"/>
  <c r="H15" i="14"/>
  <c r="H19" i="14" s="1"/>
  <c r="J15" i="14"/>
  <c r="J19" i="14" s="1"/>
  <c r="P10" i="14"/>
  <c r="D15" i="14"/>
  <c r="D32" i="14"/>
  <c r="P32" i="14" s="1"/>
  <c r="P27" i="14"/>
  <c r="D19" i="14" l="1"/>
  <c r="P19" i="14" s="1"/>
  <c r="P15" i="14"/>
  <c r="F13" i="35"/>
  <c r="F13" i="32" s="1"/>
  <c r="G13" i="35"/>
  <c r="G21" i="35" s="1"/>
  <c r="E13" i="35"/>
  <c r="E21" i="35" s="1"/>
  <c r="H13" i="35"/>
  <c r="H21" i="35" s="1"/>
  <c r="H13" i="32"/>
  <c r="D13" i="35"/>
  <c r="F8" i="32"/>
  <c r="C8" i="32"/>
  <c r="G8" i="32"/>
  <c r="D8" i="32"/>
  <c r="H8" i="32"/>
  <c r="E8" i="32"/>
  <c r="F21" i="35" l="1"/>
  <c r="C13" i="35"/>
  <c r="C13" i="32" s="1"/>
  <c r="G13" i="32"/>
  <c r="D21" i="35"/>
  <c r="G21" i="32"/>
  <c r="G72" i="35"/>
  <c r="H72" i="35"/>
  <c r="H21" i="32"/>
  <c r="E72" i="35"/>
  <c r="E21" i="32"/>
  <c r="D13" i="32"/>
  <c r="E13" i="32"/>
  <c r="D72" i="35" l="1"/>
  <c r="D21" i="32"/>
  <c r="C21" i="35"/>
  <c r="C21" i="32" s="1"/>
  <c r="F72" i="35"/>
  <c r="F21" i="32"/>
  <c r="G79" i="35"/>
  <c r="G79" i="32" s="1"/>
  <c r="G72" i="32"/>
  <c r="E79" i="35"/>
  <c r="E79" i="32" s="1"/>
  <c r="E72" i="32"/>
  <c r="H72" i="32"/>
  <c r="H79" i="35"/>
  <c r="H79" i="32" s="1"/>
  <c r="C72" i="35" l="1"/>
  <c r="C72" i="32" s="1"/>
  <c r="F79" i="35"/>
  <c r="F79" i="32" s="1"/>
  <c r="F72" i="32"/>
  <c r="D79" i="35"/>
  <c r="D79" i="32" s="1"/>
  <c r="D72" i="32"/>
  <c r="C79" i="35" l="1"/>
  <c r="C79" i="32" s="1"/>
</calcChain>
</file>

<file path=xl/sharedStrings.xml><?xml version="1.0" encoding="utf-8"?>
<sst xmlns="http://schemas.openxmlformats.org/spreadsheetml/2006/main" count="687" uniqueCount="270">
  <si>
    <t>Berhida Város Önkormányzata</t>
  </si>
  <si>
    <t>Sor-
szám</t>
  </si>
  <si>
    <t>Rovat megnevezése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</si>
  <si>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</si>
  <si>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</si>
  <si>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</si>
  <si>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</si>
  <si>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</si>
  <si>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</si>
  <si>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</si>
  <si>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</si>
  <si>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</si>
  <si>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</si>
  <si>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</si>
  <si>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</si>
  <si>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</si>
  <si>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</si>
  <si>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</si>
  <si>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</si>
  <si>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</si>
  <si>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</si>
  <si>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</si>
  <si>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</si>
  <si>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</si>
  <si>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</si>
  <si>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</si>
  <si>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</si>
  <si>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</si>
  <si>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</si>
  <si>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</si>
  <si>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</si>
  <si>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</si>
  <si>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</si>
  <si>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</si>
  <si>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</si>
  <si>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</si>
  <si>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</si>
  <si>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</si>
  <si>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</si>
  <si>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Önkormányzat</t>
  </si>
  <si>
    <t>TESZ</t>
  </si>
  <si>
    <t>Süni</t>
  </si>
  <si>
    <t>Helyi önkormányzatok működésének általános támogatása (B1111)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</si>
  <si>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</si>
  <si>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</si>
  <si>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</si>
  <si>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Felhalmozási célú önkormányzati támogatások (B21)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</si>
  <si>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</si>
  <si>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</si>
  <si>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</si>
  <si>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</si>
  <si>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</si>
  <si>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Termékek és szolgáltatások adói  (B35)</t>
  </si>
  <si>
    <t>Egyéb közhatalmi bevételek (B36)</t>
  </si>
  <si>
    <t>Közhatalmi bevételek (B3)</t>
  </si>
  <si>
    <t>Szolgáltatások (B4021)</t>
  </si>
  <si>
    <t>ebből: bérleti díj bev (B40212)</t>
  </si>
  <si>
    <t>Közvetített szolgáltatások ellenértéke  (B403)</t>
  </si>
  <si>
    <t>ebből: államháztartáson belül (B40311)</t>
  </si>
  <si>
    <t>ebből: államháztartáson kívül (B40312)</t>
  </si>
  <si>
    <t>ebből: önkormányzati vagyon vagyonkezelésbe adásából származó bevétel (B404133)</t>
  </si>
  <si>
    <t>ebből: egy önk tulajdonosi bevétel (B404139)</t>
  </si>
  <si>
    <t>Általános forgalmi adó visszatérítése (B4071)</t>
  </si>
  <si>
    <t>Biztosító által fizetett kártérítés (B4101)</t>
  </si>
  <si>
    <t>Működési bevételek (B4)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</si>
  <si>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</si>
  <si>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</si>
  <si>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</si>
  <si>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</si>
  <si>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</si>
  <si>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</si>
  <si>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Államháztartáson belüli megelőlegezések (B814)</t>
  </si>
  <si>
    <t>Belföldi finanszírozás bevételei (B81)</t>
  </si>
  <si>
    <t>Finanszírozási bevételek  (B8)</t>
  </si>
  <si>
    <t>Ft-ban</t>
  </si>
  <si>
    <t>B</t>
  </si>
  <si>
    <t>C</t>
  </si>
  <si>
    <t>F</t>
  </si>
  <si>
    <t>Kultúrház</t>
  </si>
  <si>
    <t>Felújítások</t>
  </si>
  <si>
    <t>Beruházások</t>
  </si>
  <si>
    <t>adatok Ft-ban</t>
  </si>
  <si>
    <t xml:space="preserve">                                    BERHIDA VÁROS ÖNKORMÁNYZATA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</si>
  <si>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</si>
  <si>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</si>
  <si>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</si>
  <si>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</si>
  <si>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</si>
  <si>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</si>
  <si>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</si>
  <si>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</si>
  <si>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</si>
  <si>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</si>
  <si>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</si>
  <si>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</si>
  <si>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</si>
  <si>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</si>
  <si>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</si>
  <si>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</si>
  <si>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</si>
  <si>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</si>
  <si>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</si>
  <si>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</si>
  <si>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</si>
  <si>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</si>
  <si>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Egyéb műk c kiadások</t>
  </si>
  <si>
    <t>f.)</t>
  </si>
  <si>
    <t>g.)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</si>
  <si>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</si>
  <si>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</si>
  <si>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</si>
  <si>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</si>
  <si>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</si>
  <si>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</si>
  <si>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</si>
  <si>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</si>
  <si>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</si>
  <si>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</si>
  <si>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</si>
  <si>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</si>
  <si>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</si>
  <si>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5.)</t>
  </si>
  <si>
    <t xml:space="preserve">6.) </t>
  </si>
  <si>
    <t>7.)</t>
  </si>
  <si>
    <t>8.)</t>
  </si>
  <si>
    <t>Felhalm.célú bevételek:</t>
  </si>
  <si>
    <t>Felhalm. egyenleg:</t>
  </si>
  <si>
    <t>iránítószervi támogatás</t>
  </si>
  <si>
    <t>Áht megelőleg visszafiz</t>
  </si>
  <si>
    <t>Össz bevétel</t>
  </si>
  <si>
    <t>Össz Kiadás</t>
  </si>
  <si>
    <t xml:space="preserve">               Közösségi szolgáltatások támogatása </t>
  </si>
  <si>
    <t>I.)   Sporttámogatás működési célú</t>
  </si>
  <si>
    <t>Sporttámogatás összesen működési célú:</t>
  </si>
  <si>
    <t>II.)  Egyéb támogatás összesen működési célú</t>
  </si>
  <si>
    <t>III.) Polgárőrség Berhida</t>
  </si>
  <si>
    <t xml:space="preserve">Támogatások összesen működési célú: </t>
  </si>
  <si>
    <t>A támogatások összege a megállapodásokban foglaltak szerint használhatók fel.</t>
  </si>
  <si>
    <t>adatok  Ft-ban</t>
  </si>
  <si>
    <t>Berhida Város Önkormányzatának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</si>
  <si>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</si>
  <si>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</si>
  <si>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</si>
  <si>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</si>
  <si>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</si>
  <si>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</si>
  <si>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</si>
  <si>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</si>
  <si>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</si>
  <si>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</si>
  <si>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</si>
  <si>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</si>
  <si>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</si>
  <si>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</si>
  <si>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</si>
  <si>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</si>
  <si>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 xml:space="preserve">Dologi kiadások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</si>
  <si>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</si>
  <si>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</si>
  <si>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</si>
  <si>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</si>
  <si>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Költségvetési kiadások</t>
  </si>
  <si>
    <t xml:space="preserve">Finanszírozási kiadások 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</si>
  <si>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</si>
  <si>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</si>
  <si>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</si>
  <si>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</si>
  <si>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</si>
  <si>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</si>
  <si>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</si>
  <si>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</si>
  <si>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</si>
  <si>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</si>
  <si>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</si>
  <si>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 xml:space="preserve">Berhida Város Önkormányzata </t>
  </si>
  <si>
    <t>Eredeti előirányzat összesen</t>
  </si>
  <si>
    <t>Közös Hivatal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</si>
  <si>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</si>
  <si>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</si>
  <si>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</si>
  <si>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</si>
  <si>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B12</t>
  </si>
  <si>
    <t>ebből: egyéb központi kezelésű előirányzatok (B1612</t>
  </si>
  <si>
    <t>ebből: fejezeti kezelésű EU B16</t>
  </si>
  <si>
    <t>ebből: társadalombiztosítás pénzügyi alapjai (B1614</t>
  </si>
  <si>
    <t>ebből: elkülönített állami pénzal (B1615</t>
  </si>
  <si>
    <t>ebből: önkormányzat és kv-i szerveik (B 1616</t>
  </si>
  <si>
    <t>ebből: egyéb központi felhalmozási c tám B 2119</t>
  </si>
  <si>
    <t>Egyéb felhalmozási célú tám áht belülről B 25</t>
  </si>
  <si>
    <t>ebből egyéb központi fc tám (B2512</t>
  </si>
  <si>
    <t>ebből: egyéb fejezeti kez EU fc (B25</t>
  </si>
  <si>
    <t>ebből: elkülönített állami pénzal fc (B2515</t>
  </si>
  <si>
    <t>ebből: önkorm és kv-i szervek fc tám (B2516</t>
  </si>
  <si>
    <t>Gépjárműadó (B3541)</t>
  </si>
  <si>
    <t>Egyéb áruhasználati és szolgáltatási adók, környezetterh díj, talajterhelési díj (B355)</t>
  </si>
  <si>
    <t>ebből: szabálysértési pénz- és helyszíni bírság és a közlekedési szabályszegések után kiszabott közigazgatási bírság helyi önkormányzatot megillető része (B361225 köv)</t>
  </si>
  <si>
    <t>ebből: egyéb bírság (B361229 köv)</t>
  </si>
  <si>
    <t>Készlet értékesítés előirányzata B 40111</t>
  </si>
  <si>
    <t>ebből étkeztetés - kivéve ell, hallgatók térítési díj B40211</t>
  </si>
  <si>
    <t>ebből: alkalmazottak térítési díj (B40213)</t>
  </si>
  <si>
    <t>ebből: egyéb szolgáltatás (40215)</t>
  </si>
  <si>
    <t>Tulajdonosi bevételek (B4041)</t>
  </si>
  <si>
    <t>ebből: önkormányzati vagyon üzemeltetéséből származó bevétel (B404131)</t>
  </si>
  <si>
    <t>ebből: egy önk-i bérleti- és lízing díj bevételek (404134)</t>
  </si>
  <si>
    <t>Ellátási díjak (B4051)</t>
  </si>
  <si>
    <t>Kiszámlázott általános forgalmi adó (B4061)</t>
  </si>
  <si>
    <t>Egyéb kapott (járó) kamatok és kamatjellegű bevételek ÁHK(B40811)</t>
  </si>
  <si>
    <t>Egyéb pénzügyi műveletek bevételei (B4091)</t>
  </si>
  <si>
    <t>Egyéb működési bevételek (B4111)</t>
  </si>
  <si>
    <t>Ingatlanok értékesítése (B521)</t>
  </si>
  <si>
    <t>Egyéb tárgyi eszközök értékesítése B531</t>
  </si>
  <si>
    <t>Egyéb működési célú átvett pénzeszközök (65)</t>
  </si>
  <si>
    <t>Működési célú átvett pénzeszközök (B6)</t>
  </si>
  <si>
    <t>Befektetési célú belföldi egyéb hitelviszonyt megtestesítő értékpapír beváltása, értékesítése (B 81231</t>
  </si>
  <si>
    <t>Előző év költségvetési maradványának igénybevétele (B813)</t>
  </si>
  <si>
    <t>Irányító szervi támogatás (B816</t>
  </si>
  <si>
    <t xml:space="preserve">Rovat megnevezése </t>
  </si>
  <si>
    <t>ebből: egyéb központi kezelésű előir (K50612)</t>
  </si>
  <si>
    <t>Egyéb működési célú támogatások államháztartáson kívülre non-profit szervezet (K51215)</t>
  </si>
  <si>
    <t>Egyházi jogi személy egyé műk célú tám( K51216</t>
  </si>
  <si>
    <t>Informatikai eszközök felújítása (K723)</t>
  </si>
  <si>
    <t>ebből:önkormányzati többségi tulajdonú nem pénzügyi vállalkozások (K89122)</t>
  </si>
  <si>
    <t>ebből: egyéb civil szervezeteknek</t>
  </si>
  <si>
    <t>BEVÉTELEK</t>
  </si>
  <si>
    <t>KIADÁSOK</t>
  </si>
  <si>
    <t>iránytószervi támogatás</t>
  </si>
  <si>
    <t>kv-i mararvány</t>
  </si>
  <si>
    <t>ÁLLAMIGAZGATÁSI FELADATOK</t>
  </si>
  <si>
    <t>ÖNKÉNT VÁLLALT FELADATOK</t>
  </si>
  <si>
    <t>KÖTELEZŐ FELADATOK</t>
  </si>
  <si>
    <t>Egyéb működési célú támogatások államháztartáson kívülre  (K512)</t>
  </si>
  <si>
    <t>Egyéb felhalmozási célú támogatások államháztartáson belülre  (K84)</t>
  </si>
  <si>
    <t>Egyéb felhalmozási célú támogatás Áht-n kívülre (K89)</t>
  </si>
  <si>
    <t>Települési önkormányzatok szociális, gyermekjóléti  feladatainak támogatása (B1131)</t>
  </si>
  <si>
    <t>Tel.önkormányzat gyermekétkeztetési fel.tám( B 1132)</t>
  </si>
  <si>
    <t>2020 évi költségvetés</t>
  </si>
  <si>
    <t>Államkötvény visszaváltás</t>
  </si>
  <si>
    <t>Államkötvény értékesítés</t>
  </si>
  <si>
    <t>2021. évi költségvetés</t>
  </si>
  <si>
    <t>Művelődési Ház és könyvtár</t>
  </si>
  <si>
    <t>Süni Óvoda</t>
  </si>
  <si>
    <t>Közös Önkormányzati  Hivatal</t>
  </si>
  <si>
    <t>2021. Év</t>
  </si>
  <si>
    <t>2021 évi költségvetés</t>
  </si>
  <si>
    <t>2021.évi MÉRLEGTERV</t>
  </si>
  <si>
    <t>Finanszírozási bevétel</t>
  </si>
  <si>
    <t>Költségvetési bevételek (I+II):</t>
  </si>
  <si>
    <t xml:space="preserve">        II. Felhalmozási bevételek:</t>
  </si>
  <si>
    <t xml:space="preserve">          I. Működési bevételek:</t>
  </si>
  <si>
    <t>Finanszírozási kiadások</t>
  </si>
  <si>
    <t>I.Működési kiadások együtt:</t>
  </si>
  <si>
    <t>II. Felhalmozási kiadások:</t>
  </si>
  <si>
    <t>Felhalmozási célú támogatások</t>
  </si>
  <si>
    <t>Mindösszesen támogatás</t>
  </si>
  <si>
    <t>Technikai melléklet</t>
  </si>
  <si>
    <t>eredeti költségvetés 1. melléklete</t>
  </si>
  <si>
    <t>2/d. melléklet a 5/2021.(II.25.) rendelethez</t>
  </si>
  <si>
    <t>13. melléklet a 5/2021.(II.25.) rendelethez</t>
  </si>
  <si>
    <t>9/c. melléklet a 5/2021.(II.25.) rendelethez</t>
  </si>
  <si>
    <t>9/b. melléklet a 5/2021.(II.25.) rendelethez</t>
  </si>
  <si>
    <t>9/a. melléklet a 5/2021.(II.25.) rendelethez</t>
  </si>
  <si>
    <t>5. melléklet a 5/2021.(II.25.) rendelethez</t>
  </si>
  <si>
    <t>4. melléklet a 5/2021.(II.25.) rendelethez</t>
  </si>
  <si>
    <t>1. melléklet a 8/2021.(III.31.) rendelethez</t>
  </si>
  <si>
    <t>2. melléklet a 8/2021.(III.31.) rendelethez</t>
  </si>
  <si>
    <t>3. melléklet a 8/2021.(III.31.) rendelethez</t>
  </si>
  <si>
    <t>4. melléklet a 8/2021.(III.31.) rendelethez</t>
  </si>
  <si>
    <t>5. melléklet a 8/2021.(III.31.) rendelethez</t>
  </si>
  <si>
    <t>6. melléklet a 8/2021.(III.31.) rendelethez</t>
  </si>
  <si>
    <t>7. melléklet a 8/2021.(III.31.)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</si>
</sst>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0"/>
    <numFmt numFmtId="166" formatCode="_-* #,##0\ _F_t_-;\-* #,##0\ _F_t_-;_-* &quot;-&quot;??\ _F_t_-;_-@_-"/>
    <numFmt numFmtId="167" formatCode="0__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0">
    <xf numFmtId="0" fontId="0" fillId="0" borderId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9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13" fillId="0" borderId="0"/>
    <xf numFmtId="0" fontId="7" fillId="0" borderId="0"/>
    <xf numFmtId="164" fontId="8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3" fontId="11" fillId="4" borderId="1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0" fontId="0" fillId="3" borderId="0" xfId="0" applyFill="1" applyBorder="1"/>
    <xf numFmtId="3" fontId="11" fillId="7" borderId="1" xfId="0" applyNumberFormat="1" applyFont="1" applyFill="1" applyBorder="1" applyAlignment="1">
      <alignment horizontal="right" vertical="top" wrapText="1"/>
    </xf>
    <xf numFmtId="3" fontId="10" fillId="7" borderId="1" xfId="0" applyNumberFormat="1" applyFont="1" applyFill="1" applyBorder="1" applyAlignment="1">
      <alignment horizontal="right" vertical="top" wrapText="1"/>
    </xf>
    <xf numFmtId="3" fontId="11" fillId="8" borderId="1" xfId="0" applyNumberFormat="1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vertical="top" wrapText="1"/>
    </xf>
    <xf numFmtId="3" fontId="11" fillId="6" borderId="1" xfId="0" applyNumberFormat="1" applyFont="1" applyFill="1" applyBorder="1" applyAlignment="1">
      <alignment horizontal="right" vertical="top" wrapText="1"/>
    </xf>
    <xf numFmtId="3" fontId="0" fillId="6" borderId="2" xfId="0" applyNumberFormat="1" applyFill="1" applyBorder="1"/>
    <xf numFmtId="3" fontId="0" fillId="0" borderId="4" xfId="0" applyNumberFormat="1" applyBorder="1"/>
    <xf numFmtId="0" fontId="0" fillId="0" borderId="7" xfId="0" applyBorder="1"/>
    <xf numFmtId="0" fontId="18" fillId="0" borderId="0" xfId="16" applyFont="1"/>
    <xf numFmtId="0" fontId="11" fillId="0" borderId="0" xfId="10"/>
    <xf numFmtId="0" fontId="14" fillId="0" borderId="0" xfId="18" applyBorder="1"/>
    <xf numFmtId="0" fontId="14" fillId="0" borderId="0" xfId="18" applyFill="1" applyBorder="1"/>
    <xf numFmtId="0" fontId="10" fillId="0" borderId="0" xfId="10" applyFont="1"/>
    <xf numFmtId="0" fontId="11" fillId="0" borderId="0" xfId="14"/>
    <xf numFmtId="0" fontId="10" fillId="0" borderId="0" xfId="14" applyFont="1" applyAlignment="1">
      <alignment horizontal="left"/>
    </xf>
    <xf numFmtId="0" fontId="10" fillId="0" borderId="0" xfId="14" applyFont="1"/>
    <xf numFmtId="0" fontId="18" fillId="0" borderId="0" xfId="14" applyFont="1"/>
    <xf numFmtId="0" fontId="11" fillId="8" borderId="10" xfId="14" applyFill="1" applyBorder="1"/>
    <xf numFmtId="0" fontId="11" fillId="0" borderId="10" xfId="14" applyBorder="1"/>
    <xf numFmtId="0" fontId="11" fillId="0" borderId="10" xfId="14" applyFont="1" applyBorder="1"/>
    <xf numFmtId="0" fontId="11" fillId="8" borderId="1" xfId="14" applyFill="1" applyBorder="1"/>
    <xf numFmtId="0" fontId="11" fillId="0" borderId="5" xfId="14" applyBorder="1"/>
    <xf numFmtId="0" fontId="11" fillId="0" borderId="10" xfId="14" applyFill="1" applyBorder="1"/>
    <xf numFmtId="0" fontId="11" fillId="9" borderId="1" xfId="14" applyFill="1" applyBorder="1"/>
    <xf numFmtId="0" fontId="11" fillId="0" borderId="0" xfId="14" applyBorder="1"/>
    <xf numFmtId="0" fontId="11" fillId="0" borderId="0" xfId="14" applyFont="1" applyBorder="1"/>
    <xf numFmtId="0" fontId="10" fillId="0" borderId="0" xfId="14" applyFont="1" applyAlignment="1">
      <alignment horizontal="center"/>
    </xf>
    <xf numFmtId="0" fontId="18" fillId="0" borderId="0" xfId="17" applyFont="1"/>
    <xf numFmtId="0" fontId="11" fillId="9" borderId="1" xfId="14" applyFont="1" applyFill="1" applyBorder="1"/>
    <xf numFmtId="0" fontId="10" fillId="9" borderId="11" xfId="14" applyFont="1" applyFill="1" applyBorder="1"/>
    <xf numFmtId="0" fontId="10" fillId="8" borderId="5" xfId="14" applyFont="1" applyFill="1" applyBorder="1"/>
    <xf numFmtId="0" fontId="10" fillId="0" borderId="9" xfId="14" applyFont="1" applyBorder="1"/>
    <xf numFmtId="0" fontId="11" fillId="12" borderId="9" xfId="14" applyFont="1" applyFill="1" applyBorder="1"/>
    <xf numFmtId="166" fontId="10" fillId="9" borderId="11" xfId="1" applyNumberFormat="1" applyFont="1" applyFill="1" applyBorder="1"/>
    <xf numFmtId="166" fontId="10" fillId="8" borderId="5" xfId="1" applyNumberFormat="1" applyFont="1" applyFill="1" applyBorder="1"/>
    <xf numFmtId="166" fontId="11" fillId="0" borderId="10" xfId="1" applyNumberFormat="1" applyFont="1" applyBorder="1"/>
    <xf numFmtId="166" fontId="10" fillId="0" borderId="9" xfId="1" applyNumberFormat="1" applyFont="1" applyBorder="1"/>
    <xf numFmtId="166" fontId="11" fillId="12" borderId="9" xfId="1" applyNumberFormat="1" applyFont="1" applyFill="1" applyBorder="1"/>
    <xf numFmtId="166" fontId="11" fillId="3" borderId="10" xfId="1" applyNumberFormat="1" applyFont="1" applyFill="1" applyBorder="1"/>
    <xf numFmtId="166" fontId="11" fillId="8" borderId="1" xfId="1" applyNumberFormat="1" applyFont="1" applyFill="1" applyBorder="1"/>
    <xf numFmtId="166" fontId="11" fillId="9" borderId="1" xfId="1" applyNumberFormat="1" applyFont="1" applyFill="1" applyBorder="1"/>
    <xf numFmtId="166" fontId="11" fillId="0" borderId="0" xfId="1" applyNumberFormat="1" applyFont="1"/>
    <xf numFmtId="166" fontId="11" fillId="0" borderId="0" xfId="1" applyNumberFormat="1" applyFont="1" applyBorder="1"/>
    <xf numFmtId="0" fontId="15" fillId="0" borderId="0" xfId="10" applyFont="1"/>
    <xf numFmtId="0" fontId="17" fillId="0" borderId="0" xfId="10" applyFont="1"/>
    <xf numFmtId="0" fontId="17" fillId="10" borderId="1" xfId="10" applyFont="1" applyFill="1" applyBorder="1"/>
    <xf numFmtId="0" fontId="15" fillId="10" borderId="10" xfId="10" applyFont="1" applyFill="1" applyBorder="1"/>
    <xf numFmtId="0" fontId="15" fillId="0" borderId="1" xfId="10" applyFont="1" applyBorder="1" applyAlignment="1">
      <alignment horizontal="justify" wrapText="1"/>
    </xf>
    <xf numFmtId="166" fontId="15" fillId="0" borderId="1" xfId="4" applyNumberFormat="1" applyFont="1" applyBorder="1" applyAlignment="1">
      <alignment horizontal="right" wrapText="1"/>
    </xf>
    <xf numFmtId="1" fontId="11" fillId="0" borderId="0" xfId="10" applyNumberFormat="1" applyFont="1"/>
    <xf numFmtId="0" fontId="15" fillId="0" borderId="1" xfId="10" applyFont="1" applyFill="1" applyBorder="1" applyAlignment="1">
      <alignment horizontal="justify" wrapText="1"/>
    </xf>
    <xf numFmtId="166" fontId="15" fillId="0" borderId="1" xfId="4" applyNumberFormat="1" applyFont="1" applyFill="1" applyBorder="1" applyAlignment="1">
      <alignment horizontal="right" wrapText="1"/>
    </xf>
    <xf numFmtId="0" fontId="17" fillId="11" borderId="1" xfId="10" applyFont="1" applyFill="1" applyBorder="1" applyAlignment="1">
      <alignment horizontal="justify" wrapText="1"/>
    </xf>
    <xf numFmtId="166" fontId="15" fillId="11" borderId="1" xfId="4" applyNumberFormat="1" applyFont="1" applyFill="1" applyBorder="1" applyAlignment="1">
      <alignment horizontal="right" wrapText="1"/>
    </xf>
    <xf numFmtId="0" fontId="17" fillId="11" borderId="1" xfId="10" applyFont="1" applyFill="1" applyBorder="1" applyAlignment="1">
      <alignment wrapText="1"/>
    </xf>
    <xf numFmtId="166" fontId="17" fillId="11" borderId="1" xfId="4" applyNumberFormat="1" applyFont="1" applyFill="1" applyBorder="1" applyAlignment="1">
      <alignment horizontal="right" wrapText="1"/>
    </xf>
    <xf numFmtId="1" fontId="11" fillId="0" borderId="0" xfId="10" applyNumberFormat="1"/>
    <xf numFmtId="0" fontId="14" fillId="3" borderId="0" xfId="18" applyFont="1" applyFill="1" applyBorder="1"/>
    <xf numFmtId="0" fontId="15" fillId="3" borderId="1" xfId="10" applyFont="1" applyFill="1" applyBorder="1" applyAlignment="1">
      <alignment wrapText="1"/>
    </xf>
    <xf numFmtId="166" fontId="15" fillId="3" borderId="1" xfId="4" applyNumberFormat="1" applyFont="1" applyFill="1" applyBorder="1" applyAlignment="1">
      <alignment horizontal="right" wrapText="1"/>
    </xf>
    <xf numFmtId="0" fontId="11" fillId="3" borderId="0" xfId="10" applyFont="1" applyFill="1"/>
    <xf numFmtId="0" fontId="15" fillId="0" borderId="1" xfId="10" applyFont="1" applyBorder="1" applyAlignment="1">
      <alignment wrapText="1"/>
    </xf>
    <xf numFmtId="166" fontId="17" fillId="0" borderId="1" xfId="4" applyNumberFormat="1" applyFont="1" applyBorder="1" applyAlignment="1">
      <alignment horizontal="right" wrapText="1"/>
    </xf>
    <xf numFmtId="0" fontId="17" fillId="10" borderId="1" xfId="10" applyFont="1" applyFill="1" applyBorder="1" applyAlignment="1">
      <alignment wrapText="1"/>
    </xf>
    <xf numFmtId="166" fontId="17" fillId="10" borderId="1" xfId="4" applyNumberFormat="1" applyFont="1" applyFill="1" applyBorder="1" applyAlignment="1">
      <alignment horizontal="right" wrapText="1"/>
    </xf>
    <xf numFmtId="0" fontId="15" fillId="0" borderId="1" xfId="10" applyFont="1" applyFill="1" applyBorder="1" applyAlignment="1">
      <alignment wrapText="1"/>
    </xf>
    <xf numFmtId="167" fontId="20" fillId="0" borderId="1" xfId="19" applyNumberFormat="1" applyFont="1" applyFill="1" applyBorder="1" applyAlignment="1">
      <alignment horizontal="lef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0" fontId="12" fillId="0" borderId="0" xfId="18" applyFont="1" applyFill="1" applyBorder="1"/>
    <xf numFmtId="167" fontId="21" fillId="11" borderId="1" xfId="19" applyNumberFormat="1" applyFont="1" applyFill="1" applyBorder="1" applyAlignment="1">
      <alignment horizontal="left" vertical="center" wrapText="1"/>
    </xf>
    <xf numFmtId="166" fontId="21" fillId="11" borderId="1" xfId="4" applyNumberFormat="1" applyFont="1" applyFill="1" applyBorder="1" applyAlignment="1">
      <alignment horizontal="right" vertical="center" wrapText="1"/>
    </xf>
    <xf numFmtId="1" fontId="10" fillId="0" borderId="0" xfId="10" applyNumberFormat="1" applyFont="1"/>
    <xf numFmtId="0" fontId="14" fillId="0" borderId="0" xfId="18" applyFont="1" applyFill="1" applyBorder="1"/>
    <xf numFmtId="0" fontId="11" fillId="0" borderId="0" xfId="10" applyFont="1"/>
    <xf numFmtId="166" fontId="21" fillId="0" borderId="1" xfId="4" applyNumberFormat="1" applyFont="1" applyFill="1" applyBorder="1" applyAlignment="1">
      <alignment horizontal="right" vertical="center" wrapText="1"/>
    </xf>
    <xf numFmtId="167" fontId="21" fillId="10" borderId="1" xfId="19" applyNumberFormat="1" applyFont="1" applyFill="1" applyBorder="1" applyAlignment="1">
      <alignment horizontal="left" vertical="center" wrapText="1"/>
    </xf>
    <xf numFmtId="166" fontId="21" fillId="10" borderId="1" xfId="4" applyNumberFormat="1" applyFont="1" applyFill="1" applyBorder="1" applyAlignment="1">
      <alignment horizontal="right" vertical="center" wrapText="1"/>
    </xf>
    <xf numFmtId="166" fontId="15" fillId="0" borderId="0" xfId="1" applyNumberFormat="1" applyFont="1"/>
    <xf numFmtId="166" fontId="18" fillId="0" borderId="0" xfId="1" applyNumberFormat="1" applyFont="1"/>
    <xf numFmtId="166" fontId="15" fillId="10" borderId="1" xfId="1" applyNumberFormat="1" applyFont="1" applyFill="1" applyBorder="1"/>
    <xf numFmtId="166" fontId="15" fillId="0" borderId="1" xfId="1" applyNumberFormat="1" applyFont="1" applyBorder="1"/>
    <xf numFmtId="166" fontId="15" fillId="11" borderId="1" xfId="1" applyNumberFormat="1" applyFont="1" applyFill="1" applyBorder="1" applyAlignment="1">
      <alignment horizontal="right" wrapText="1"/>
    </xf>
    <xf numFmtId="166" fontId="17" fillId="11" borderId="1" xfId="1" applyNumberFormat="1" applyFont="1" applyFill="1" applyBorder="1" applyAlignment="1">
      <alignment horizontal="right" wrapText="1"/>
    </xf>
    <xf numFmtId="166" fontId="15" fillId="3" borderId="1" xfId="1" applyNumberFormat="1" applyFont="1" applyFill="1" applyBorder="1" applyAlignment="1">
      <alignment horizontal="right" wrapText="1"/>
    </xf>
    <xf numFmtId="166" fontId="17" fillId="10" borderId="1" xfId="1" applyNumberFormat="1" applyFont="1" applyFill="1" applyBorder="1" applyAlignment="1">
      <alignment horizontal="right" wrapText="1"/>
    </xf>
    <xf numFmtId="166" fontId="21" fillId="11" borderId="1" xfId="1" applyNumberFormat="1" applyFont="1" applyFill="1" applyBorder="1" applyAlignment="1">
      <alignment horizontal="right" vertical="center" wrapText="1"/>
    </xf>
    <xf numFmtId="166" fontId="21" fillId="1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1" fillId="13" borderId="1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0" fillId="0" borderId="0" xfId="0" applyBorder="1"/>
    <xf numFmtId="0" fontId="12" fillId="3" borderId="0" xfId="0" applyFont="1" applyFill="1"/>
    <xf numFmtId="0" fontId="11" fillId="0" borderId="1" xfId="0" applyFont="1" applyBorder="1" applyAlignment="1">
      <alignment horizontal="left" vertical="top" wrapText="1"/>
    </xf>
    <xf numFmtId="3" fontId="11" fillId="14" borderId="1" xfId="0" applyNumberFormat="1" applyFont="1" applyFill="1" applyBorder="1" applyAlignment="1">
      <alignment horizontal="right" vertical="top" wrapText="1"/>
    </xf>
    <xf numFmtId="0" fontId="11" fillId="13" borderId="1" xfId="0" applyFont="1" applyFill="1" applyBorder="1" applyAlignment="1">
      <alignment horizontal="left" vertical="top" wrapText="1"/>
    </xf>
    <xf numFmtId="3" fontId="11" fillId="15" borderId="1" xfId="0" applyNumberFormat="1" applyFont="1" applyFill="1" applyBorder="1" applyAlignment="1">
      <alignment horizontal="right" vertical="top" wrapText="1"/>
    </xf>
    <xf numFmtId="0" fontId="0" fillId="13" borderId="0" xfId="0" applyFill="1"/>
    <xf numFmtId="0" fontId="10" fillId="2" borderId="1" xfId="0" applyFont="1" applyFill="1" applyBorder="1" applyAlignment="1">
      <alignment horizontal="left" vertical="top" wrapText="1"/>
    </xf>
    <xf numFmtId="3" fontId="10" fillId="13" borderId="1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 wrapText="1"/>
    </xf>
    <xf numFmtId="3" fontId="11" fillId="16" borderId="1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13" borderId="6" xfId="20" applyFont="1" applyFill="1" applyBorder="1" applyAlignment="1">
      <alignment horizontal="left" vertical="center" wrapText="1"/>
    </xf>
    <xf numFmtId="0" fontId="9" fillId="17" borderId="6" xfId="2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0" fillId="16" borderId="13" xfId="0" applyFill="1" applyBorder="1"/>
    <xf numFmtId="3" fontId="0" fillId="16" borderId="4" xfId="0" applyNumberFormat="1" applyFill="1" applyBorder="1"/>
    <xf numFmtId="165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" fontId="10" fillId="14" borderId="18" xfId="0" applyNumberFormat="1" applyFont="1" applyFill="1" applyBorder="1" applyAlignment="1">
      <alignment horizontal="right" vertical="top" wrapText="1"/>
    </xf>
    <xf numFmtId="3" fontId="10" fillId="0" borderId="16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vertical="top" wrapText="1"/>
    </xf>
    <xf numFmtId="0" fontId="10" fillId="5" borderId="14" xfId="0" applyFont="1" applyFill="1" applyBorder="1" applyAlignment="1">
      <alignment horizontal="left" vertical="top" wrapText="1"/>
    </xf>
    <xf numFmtId="3" fontId="11" fillId="14" borderId="14" xfId="0" applyNumberFormat="1" applyFont="1" applyFill="1" applyBorder="1" applyAlignment="1">
      <alignment horizontal="right" vertical="top" wrapText="1"/>
    </xf>
    <xf numFmtId="3" fontId="11" fillId="5" borderId="14" xfId="0" applyNumberFormat="1" applyFont="1" applyFill="1" applyBorder="1" applyAlignment="1">
      <alignment horizontal="right" vertical="top" wrapText="1"/>
    </xf>
    <xf numFmtId="0" fontId="11" fillId="0" borderId="19" xfId="0" applyFont="1" applyBorder="1" applyAlignment="1">
      <alignment horizontal="left" vertical="top" wrapText="1"/>
    </xf>
    <xf numFmtId="3" fontId="11" fillId="14" borderId="8" xfId="0" applyNumberFormat="1" applyFont="1" applyFill="1" applyBorder="1" applyAlignment="1">
      <alignment horizontal="right" vertical="top" wrapText="1"/>
    </xf>
    <xf numFmtId="3" fontId="11" fillId="3" borderId="20" xfId="0" applyNumberFormat="1" applyFont="1" applyFill="1" applyBorder="1" applyAlignment="1">
      <alignment horizontal="right" vertical="top" wrapText="1"/>
    </xf>
    <xf numFmtId="3" fontId="11" fillId="3" borderId="14" xfId="0" applyNumberFormat="1" applyFont="1" applyFill="1" applyBorder="1" applyAlignment="1">
      <alignment horizontal="right" vertical="top" wrapText="1"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10" fillId="5" borderId="19" xfId="0" applyFont="1" applyFill="1" applyBorder="1" applyAlignment="1">
      <alignment horizontal="left" vertical="top" wrapText="1"/>
    </xf>
    <xf numFmtId="3" fontId="10" fillId="5" borderId="20" xfId="0" applyNumberFormat="1" applyFont="1" applyFill="1" applyBorder="1" applyAlignment="1">
      <alignment horizontal="right" vertical="top" wrapText="1"/>
    </xf>
    <xf numFmtId="3" fontId="10" fillId="5" borderId="14" xfId="0" applyNumberFormat="1" applyFont="1" applyFill="1" applyBorder="1" applyAlignment="1">
      <alignment horizontal="right" vertical="top" wrapText="1"/>
    </xf>
    <xf numFmtId="3" fontId="11" fillId="2" borderId="20" xfId="0" applyNumberFormat="1" applyFont="1" applyFill="1" applyBorder="1" applyAlignment="1">
      <alignment horizontal="right" vertical="top" wrapText="1"/>
    </xf>
    <xf numFmtId="3" fontId="11" fillId="2" borderId="14" xfId="0" applyNumberFormat="1" applyFont="1" applyFill="1" applyBorder="1" applyAlignment="1">
      <alignment horizontal="right" vertical="top" wrapText="1"/>
    </xf>
    <xf numFmtId="0" fontId="10" fillId="6" borderId="19" xfId="0" applyFont="1" applyFill="1" applyBorder="1" applyAlignment="1">
      <alignment horizontal="left" vertical="top" wrapText="1"/>
    </xf>
    <xf numFmtId="3" fontId="10" fillId="6" borderId="20" xfId="0" applyNumberFormat="1" applyFont="1" applyFill="1" applyBorder="1" applyAlignment="1">
      <alignment horizontal="right" vertical="top" wrapText="1"/>
    </xf>
    <xf numFmtId="3" fontId="10" fillId="6" borderId="14" xfId="0" applyNumberFormat="1" applyFont="1" applyFill="1" applyBorder="1" applyAlignment="1">
      <alignment horizontal="right" vertical="top" wrapText="1"/>
    </xf>
    <xf numFmtId="0" fontId="10" fillId="6" borderId="17" xfId="0" applyFont="1" applyFill="1" applyBorder="1" applyAlignment="1">
      <alignment horizontal="left" vertical="top" wrapText="1"/>
    </xf>
    <xf numFmtId="3" fontId="10" fillId="6" borderId="16" xfId="0" applyNumberFormat="1" applyFont="1" applyFill="1" applyBorder="1" applyAlignment="1">
      <alignment horizontal="right" vertical="top" wrapText="1"/>
    </xf>
    <xf numFmtId="3" fontId="10" fillId="6" borderId="15" xfId="0" applyNumberFormat="1" applyFont="1" applyFill="1" applyBorder="1" applyAlignment="1">
      <alignment horizontal="right" vertical="top" wrapText="1"/>
    </xf>
    <xf numFmtId="0" fontId="12" fillId="0" borderId="12" xfId="0" applyFont="1" applyBorder="1"/>
    <xf numFmtId="0" fontId="10" fillId="6" borderId="22" xfId="0" applyFont="1" applyFill="1" applyBorder="1" applyAlignment="1">
      <alignment horizontal="left" vertical="top" wrapText="1"/>
    </xf>
    <xf numFmtId="3" fontId="11" fillId="14" borderId="22" xfId="0" applyNumberFormat="1" applyFont="1" applyFill="1" applyBorder="1" applyAlignment="1">
      <alignment horizontal="right" vertical="top" wrapText="1"/>
    </xf>
    <xf numFmtId="3" fontId="0" fillId="6" borderId="22" xfId="0" applyNumberFormat="1" applyFill="1" applyBorder="1"/>
    <xf numFmtId="0" fontId="10" fillId="5" borderId="5" xfId="0" applyFont="1" applyFill="1" applyBorder="1" applyAlignment="1">
      <alignment horizontal="left" vertical="top" wrapText="1"/>
    </xf>
    <xf numFmtId="3" fontId="11" fillId="14" borderId="5" xfId="0" applyNumberFormat="1" applyFont="1" applyFill="1" applyBorder="1" applyAlignment="1">
      <alignment horizontal="right" vertical="top" wrapText="1"/>
    </xf>
    <xf numFmtId="3" fontId="11" fillId="5" borderId="5" xfId="0" applyNumberFormat="1" applyFont="1" applyFill="1" applyBorder="1" applyAlignment="1">
      <alignment horizontal="right" vertical="top" wrapText="1"/>
    </xf>
    <xf numFmtId="0" fontId="0" fillId="16" borderId="24" xfId="0" applyFill="1" applyBorder="1"/>
    <xf numFmtId="3" fontId="11" fillId="14" borderId="25" xfId="0" applyNumberFormat="1" applyFont="1" applyFill="1" applyBorder="1" applyAlignment="1">
      <alignment horizontal="right" vertical="top" wrapText="1"/>
    </xf>
    <xf numFmtId="3" fontId="0" fillId="16" borderId="23" xfId="0" applyNumberFormat="1" applyFill="1" applyBorder="1"/>
    <xf numFmtId="3" fontId="0" fillId="16" borderId="26" xfId="0" applyNumberFormat="1" applyFill="1" applyBorder="1"/>
    <xf numFmtId="3" fontId="11" fillId="14" borderId="27" xfId="0" applyNumberFormat="1" applyFont="1" applyFill="1" applyBorder="1" applyAlignment="1">
      <alignment horizontal="right" vertical="top" wrapText="1"/>
    </xf>
    <xf numFmtId="166" fontId="0" fillId="0" borderId="0" xfId="1" applyNumberFormat="1" applyFont="1"/>
    <xf numFmtId="166" fontId="11" fillId="0" borderId="0" xfId="14" applyNumberFormat="1"/>
    <xf numFmtId="166" fontId="11" fillId="0" borderId="29" xfId="14" applyNumberFormat="1" applyBorder="1"/>
    <xf numFmtId="0" fontId="11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/>
    </xf>
    <xf numFmtId="3" fontId="11" fillId="14" borderId="30" xfId="0" applyNumberFormat="1" applyFont="1" applyFill="1" applyBorder="1" applyAlignment="1">
      <alignment horizontal="right"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10" fillId="18" borderId="0" xfId="14" applyFont="1" applyFill="1" applyBorder="1"/>
    <xf numFmtId="166" fontId="10" fillId="18" borderId="0" xfId="1" applyNumberFormat="1" applyFont="1" applyFill="1" applyBorder="1"/>
    <xf numFmtId="0" fontId="10" fillId="18" borderId="0" xfId="14" applyFont="1" applyFill="1"/>
    <xf numFmtId="166" fontId="10" fillId="18" borderId="0" xfId="1" applyNumberFormat="1" applyFont="1" applyFill="1"/>
    <xf numFmtId="167" fontId="20" fillId="0" borderId="28" xfId="19" applyNumberFormat="1" applyFont="1" applyFill="1" applyBorder="1" applyAlignment="1">
      <alignment horizontal="left" vertical="center" wrapText="1"/>
    </xf>
    <xf numFmtId="166" fontId="15" fillId="3" borderId="28" xfId="4" applyNumberFormat="1" applyFont="1" applyFill="1" applyBorder="1" applyAlignment="1">
      <alignment horizontal="right" wrapText="1"/>
    </xf>
    <xf numFmtId="166" fontId="15" fillId="0" borderId="28" xfId="1" applyNumberFormat="1" applyFont="1" applyBorder="1"/>
    <xf numFmtId="3" fontId="11" fillId="13" borderId="20" xfId="0" applyNumberFormat="1" applyFont="1" applyFill="1" applyBorder="1" applyAlignment="1">
      <alignment horizontal="right" vertical="top" wrapText="1"/>
    </xf>
    <xf numFmtId="0" fontId="14" fillId="13" borderId="0" xfId="18" applyFill="1" applyBorder="1"/>
    <xf numFmtId="0" fontId="11" fillId="13" borderId="0" xfId="14" applyFill="1"/>
    <xf numFmtId="0" fontId="11" fillId="19" borderId="0" xfId="14" applyFont="1" applyFill="1" applyBorder="1"/>
    <xf numFmtId="166" fontId="11" fillId="19" borderId="0" xfId="1" applyNumberFormat="1" applyFont="1" applyFill="1" applyBorder="1"/>
    <xf numFmtId="0" fontId="10" fillId="20" borderId="31" xfId="14" applyFont="1" applyFill="1" applyBorder="1"/>
    <xf numFmtId="166" fontId="10" fillId="20" borderId="32" xfId="1" applyNumberFormat="1" applyFont="1" applyFill="1" applyBorder="1"/>
    <xf numFmtId="0" fontId="10" fillId="20" borderId="33" xfId="14" applyFont="1" applyFill="1" applyBorder="1"/>
    <xf numFmtId="166" fontId="10" fillId="20" borderId="21" xfId="1" applyNumberFormat="1" applyFont="1" applyFill="1" applyBorder="1"/>
    <xf numFmtId="0" fontId="11" fillId="9" borderId="1" xfId="14" applyFill="1" applyBorder="1" applyAlignment="1">
      <alignment horizontal="center"/>
    </xf>
  </cellXfs>
  <cellStyles count="40">
    <cellStyle name="Ezres" xfId="1" builtinId="3"/>
    <cellStyle name="Ezres 2" xfId="2" xr:uid="{00000000-0005-0000-0000-000001000000}"/>
    <cellStyle name="Ezres 2 2" xfId="3" xr:uid="{00000000-0005-0000-0000-000002000000}"/>
    <cellStyle name="Ezres 2 3" xfId="39" xr:uid="{00000000-0005-0000-0000-000003000000}"/>
    <cellStyle name="Ezres 3" xfId="4" xr:uid="{00000000-0005-0000-0000-000004000000}"/>
    <cellStyle name="Ezres 4 2" xfId="5" xr:uid="{00000000-0005-0000-0000-000005000000}"/>
    <cellStyle name="Ezres 6" xfId="6" xr:uid="{00000000-0005-0000-0000-000006000000}"/>
    <cellStyle name="Ezres 6 2" xfId="22" xr:uid="{00000000-0005-0000-0000-000007000000}"/>
    <cellStyle name="Ezres 7 2" xfId="7" xr:uid="{00000000-0005-0000-0000-000008000000}"/>
    <cellStyle name="Ezres 7 2 2" xfId="25" xr:uid="{00000000-0005-0000-0000-000009000000}"/>
    <cellStyle name="Normál" xfId="0" builtinId="0"/>
    <cellStyle name="Normál 2" xfId="8" xr:uid="{00000000-0005-0000-0000-00000B000000}"/>
    <cellStyle name="Normál 2 3" xfId="23" xr:uid="{00000000-0005-0000-0000-00000C000000}"/>
    <cellStyle name="Normál 3" xfId="9" xr:uid="{00000000-0005-0000-0000-00000D000000}"/>
    <cellStyle name="Normál 3 2" xfId="10" xr:uid="{00000000-0005-0000-0000-00000E000000}"/>
    <cellStyle name="Normál 3 3 2" xfId="27" xr:uid="{00000000-0005-0000-0000-00000F000000}"/>
    <cellStyle name="Normál 3 4 2 2" xfId="24" xr:uid="{00000000-0005-0000-0000-000010000000}"/>
    <cellStyle name="Normál 3 4 2 2 3 2 2" xfId="28" xr:uid="{00000000-0005-0000-0000-000011000000}"/>
    <cellStyle name="Normál 3 4 2 2 3 2 2 2 2 2 2 2" xfId="38" xr:uid="{00000000-0005-0000-0000-000012000000}"/>
    <cellStyle name="Normál 3 4 2 2 3 2 2 2 2 3 2" xfId="37" xr:uid="{00000000-0005-0000-0000-000013000000}"/>
    <cellStyle name="Normál 3 5 2" xfId="21" xr:uid="{00000000-0005-0000-0000-000014000000}"/>
    <cellStyle name="Normál 3 5 2 3" xfId="30" xr:uid="{00000000-0005-0000-0000-000015000000}"/>
    <cellStyle name="Normál 3 5 2 3 2" xfId="32" xr:uid="{00000000-0005-0000-0000-000016000000}"/>
    <cellStyle name="Normál 4" xfId="11" xr:uid="{00000000-0005-0000-0000-000017000000}"/>
    <cellStyle name="Normál 4 2" xfId="12" xr:uid="{00000000-0005-0000-0000-000018000000}"/>
    <cellStyle name="Normál 4 2 2" xfId="13" xr:uid="{00000000-0005-0000-0000-000019000000}"/>
    <cellStyle name="Normál 4 3" xfId="14" xr:uid="{00000000-0005-0000-0000-00001A000000}"/>
    <cellStyle name="Normál 5" xfId="20" xr:uid="{00000000-0005-0000-0000-00001B000000}"/>
    <cellStyle name="Normál 5 2" xfId="15" xr:uid="{00000000-0005-0000-0000-00001C000000}"/>
    <cellStyle name="Normál 5 3" xfId="31" xr:uid="{00000000-0005-0000-0000-00001D000000}"/>
    <cellStyle name="Normál 5 4" xfId="33" xr:uid="{00000000-0005-0000-0000-00001E000000}"/>
    <cellStyle name="Normál 5 4 2 2" xfId="29" xr:uid="{00000000-0005-0000-0000-00001F000000}"/>
    <cellStyle name="Normál 5 4 2 2 2 2 2 2" xfId="36" xr:uid="{00000000-0005-0000-0000-000020000000}"/>
    <cellStyle name="Normál 5 4 3 3" xfId="34" xr:uid="{00000000-0005-0000-0000-000021000000}"/>
    <cellStyle name="Normál 5 4 3 3 2 2 2 2" xfId="35" xr:uid="{00000000-0005-0000-0000-000022000000}"/>
    <cellStyle name="Normál 6 2" xfId="26" xr:uid="{00000000-0005-0000-0000-000023000000}"/>
    <cellStyle name="Normál_2007.költségv.táblák 2" xfId="16" xr:uid="{00000000-0005-0000-0000-000024000000}"/>
    <cellStyle name="Normál_2007.költségv.táblák 3 2" xfId="17" xr:uid="{00000000-0005-0000-0000-000025000000}"/>
    <cellStyle name="Normál_6.MELL.szoc.tábla" xfId="18" xr:uid="{00000000-0005-0000-0000-000026000000}"/>
    <cellStyle name="Normál_97ûrlap" xfId="19" xr:uid="{00000000-0005-0000-0000-000027000000}"/>
  </cellStyles>
  <dxfs count="0"/>
  <tableStyles count="0" defaultTableStyle="TableStyleMedium2" defaultPivotStyle="PivotStyleLight16"/>
  <colors>
    <mruColors>
      <color rgb="FF66FF66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workbookViewId="0">
      <pane ySplit="6" topLeftCell="A16" activePane="bottomLeft" state="frozen"/>
      <selection pane="bottomLeft" activeCell="F3" sqref="F3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5" max="255" width="5.6640625" customWidth="1"/>
    <col min="256" max="256" width="50" customWidth="1"/>
    <col min="257" max="257" width="28.88671875" customWidth="1"/>
    <col min="511" max="511" width="5.6640625" customWidth="1"/>
    <col min="512" max="512" width="50" customWidth="1"/>
    <col min="513" max="513" width="28.88671875" customWidth="1"/>
    <col min="767" max="767" width="5.6640625" customWidth="1"/>
    <col min="768" max="768" width="50" customWidth="1"/>
    <col min="769" max="769" width="28.88671875" customWidth="1"/>
    <col min="1023" max="1023" width="5.6640625" customWidth="1"/>
    <col min="1024" max="1024" width="50" customWidth="1"/>
    <col min="1025" max="1025" width="28.88671875" customWidth="1"/>
    <col min="1279" max="1279" width="5.6640625" customWidth="1"/>
    <col min="1280" max="1280" width="50" customWidth="1"/>
    <col min="1281" max="1281" width="28.88671875" customWidth="1"/>
    <col min="1535" max="1535" width="5.6640625" customWidth="1"/>
    <col min="1536" max="1536" width="50" customWidth="1"/>
    <col min="1537" max="1537" width="28.88671875" customWidth="1"/>
    <col min="1791" max="1791" width="5.6640625" customWidth="1"/>
    <col min="1792" max="1792" width="50" customWidth="1"/>
    <col min="1793" max="1793" width="28.88671875" customWidth="1"/>
    <col min="2047" max="2047" width="5.6640625" customWidth="1"/>
    <col min="2048" max="2048" width="50" customWidth="1"/>
    <col min="2049" max="2049" width="28.88671875" customWidth="1"/>
    <col min="2303" max="2303" width="5.6640625" customWidth="1"/>
    <col min="2304" max="2304" width="50" customWidth="1"/>
    <col min="2305" max="2305" width="28.88671875" customWidth="1"/>
    <col min="2559" max="2559" width="5.6640625" customWidth="1"/>
    <col min="2560" max="2560" width="50" customWidth="1"/>
    <col min="2561" max="2561" width="28.88671875" customWidth="1"/>
    <col min="2815" max="2815" width="5.6640625" customWidth="1"/>
    <col min="2816" max="2816" width="50" customWidth="1"/>
    <col min="2817" max="2817" width="28.88671875" customWidth="1"/>
    <col min="3071" max="3071" width="5.6640625" customWidth="1"/>
    <col min="3072" max="3072" width="50" customWidth="1"/>
    <col min="3073" max="3073" width="28.88671875" customWidth="1"/>
    <col min="3327" max="3327" width="5.6640625" customWidth="1"/>
    <col min="3328" max="3328" width="50" customWidth="1"/>
    <col min="3329" max="3329" width="28.88671875" customWidth="1"/>
    <col min="3583" max="3583" width="5.6640625" customWidth="1"/>
    <col min="3584" max="3584" width="50" customWidth="1"/>
    <col min="3585" max="3585" width="28.88671875" customWidth="1"/>
    <col min="3839" max="3839" width="5.6640625" customWidth="1"/>
    <col min="3840" max="3840" width="50" customWidth="1"/>
    <col min="3841" max="3841" width="28.88671875" customWidth="1"/>
    <col min="4095" max="4095" width="5.6640625" customWidth="1"/>
    <col min="4096" max="4096" width="50" customWidth="1"/>
    <col min="4097" max="4097" width="28.88671875" customWidth="1"/>
    <col min="4351" max="4351" width="5.6640625" customWidth="1"/>
    <col min="4352" max="4352" width="50" customWidth="1"/>
    <col min="4353" max="4353" width="28.88671875" customWidth="1"/>
    <col min="4607" max="4607" width="5.6640625" customWidth="1"/>
    <col min="4608" max="4608" width="50" customWidth="1"/>
    <col min="4609" max="4609" width="28.88671875" customWidth="1"/>
    <col min="4863" max="4863" width="5.6640625" customWidth="1"/>
    <col min="4864" max="4864" width="50" customWidth="1"/>
    <col min="4865" max="4865" width="28.88671875" customWidth="1"/>
    <col min="5119" max="5119" width="5.6640625" customWidth="1"/>
    <col min="5120" max="5120" width="50" customWidth="1"/>
    <col min="5121" max="5121" width="28.88671875" customWidth="1"/>
    <col min="5375" max="5375" width="5.6640625" customWidth="1"/>
    <col min="5376" max="5376" width="50" customWidth="1"/>
    <col min="5377" max="5377" width="28.88671875" customWidth="1"/>
    <col min="5631" max="5631" width="5.6640625" customWidth="1"/>
    <col min="5632" max="5632" width="50" customWidth="1"/>
    <col min="5633" max="5633" width="28.88671875" customWidth="1"/>
    <col min="5887" max="5887" width="5.6640625" customWidth="1"/>
    <col min="5888" max="5888" width="50" customWidth="1"/>
    <col min="5889" max="5889" width="28.88671875" customWidth="1"/>
    <col min="6143" max="6143" width="5.6640625" customWidth="1"/>
    <col min="6144" max="6144" width="50" customWidth="1"/>
    <col min="6145" max="6145" width="28.88671875" customWidth="1"/>
    <col min="6399" max="6399" width="5.6640625" customWidth="1"/>
    <col min="6400" max="6400" width="50" customWidth="1"/>
    <col min="6401" max="6401" width="28.88671875" customWidth="1"/>
    <col min="6655" max="6655" width="5.6640625" customWidth="1"/>
    <col min="6656" max="6656" width="50" customWidth="1"/>
    <col min="6657" max="6657" width="28.88671875" customWidth="1"/>
    <col min="6911" max="6911" width="5.6640625" customWidth="1"/>
    <col min="6912" max="6912" width="50" customWidth="1"/>
    <col min="6913" max="6913" width="28.88671875" customWidth="1"/>
    <col min="7167" max="7167" width="5.6640625" customWidth="1"/>
    <col min="7168" max="7168" width="50" customWidth="1"/>
    <col min="7169" max="7169" width="28.88671875" customWidth="1"/>
    <col min="7423" max="7423" width="5.6640625" customWidth="1"/>
    <col min="7424" max="7424" width="50" customWidth="1"/>
    <col min="7425" max="7425" width="28.88671875" customWidth="1"/>
    <col min="7679" max="7679" width="5.6640625" customWidth="1"/>
    <col min="7680" max="7680" width="50" customWidth="1"/>
    <col min="7681" max="7681" width="28.88671875" customWidth="1"/>
    <col min="7935" max="7935" width="5.6640625" customWidth="1"/>
    <col min="7936" max="7936" width="50" customWidth="1"/>
    <col min="7937" max="7937" width="28.88671875" customWidth="1"/>
    <col min="8191" max="8191" width="5.6640625" customWidth="1"/>
    <col min="8192" max="8192" width="50" customWidth="1"/>
    <col min="8193" max="8193" width="28.88671875" customWidth="1"/>
    <col min="8447" max="8447" width="5.6640625" customWidth="1"/>
    <col min="8448" max="8448" width="50" customWidth="1"/>
    <col min="8449" max="8449" width="28.88671875" customWidth="1"/>
    <col min="8703" max="8703" width="5.6640625" customWidth="1"/>
    <col min="8704" max="8704" width="50" customWidth="1"/>
    <col min="8705" max="8705" width="28.88671875" customWidth="1"/>
    <col min="8959" max="8959" width="5.6640625" customWidth="1"/>
    <col min="8960" max="8960" width="50" customWidth="1"/>
    <col min="8961" max="8961" width="28.88671875" customWidth="1"/>
    <col min="9215" max="9215" width="5.6640625" customWidth="1"/>
    <col min="9216" max="9216" width="50" customWidth="1"/>
    <col min="9217" max="9217" width="28.88671875" customWidth="1"/>
    <col min="9471" max="9471" width="5.6640625" customWidth="1"/>
    <col min="9472" max="9472" width="50" customWidth="1"/>
    <col min="9473" max="9473" width="28.88671875" customWidth="1"/>
    <col min="9727" max="9727" width="5.6640625" customWidth="1"/>
    <col min="9728" max="9728" width="50" customWidth="1"/>
    <col min="9729" max="9729" width="28.88671875" customWidth="1"/>
    <col min="9983" max="9983" width="5.6640625" customWidth="1"/>
    <col min="9984" max="9984" width="50" customWidth="1"/>
    <col min="9985" max="9985" width="28.88671875" customWidth="1"/>
    <col min="10239" max="10239" width="5.6640625" customWidth="1"/>
    <col min="10240" max="10240" width="50" customWidth="1"/>
    <col min="10241" max="10241" width="28.88671875" customWidth="1"/>
    <col min="10495" max="10495" width="5.6640625" customWidth="1"/>
    <col min="10496" max="10496" width="50" customWidth="1"/>
    <col min="10497" max="10497" width="28.88671875" customWidth="1"/>
    <col min="10751" max="10751" width="5.6640625" customWidth="1"/>
    <col min="10752" max="10752" width="50" customWidth="1"/>
    <col min="10753" max="10753" width="28.88671875" customWidth="1"/>
    <col min="11007" max="11007" width="5.6640625" customWidth="1"/>
    <col min="11008" max="11008" width="50" customWidth="1"/>
    <col min="11009" max="11009" width="28.88671875" customWidth="1"/>
    <col min="11263" max="11263" width="5.6640625" customWidth="1"/>
    <col min="11264" max="11264" width="50" customWidth="1"/>
    <col min="11265" max="11265" width="28.88671875" customWidth="1"/>
    <col min="11519" max="11519" width="5.6640625" customWidth="1"/>
    <col min="11520" max="11520" width="50" customWidth="1"/>
    <col min="11521" max="11521" width="28.88671875" customWidth="1"/>
    <col min="11775" max="11775" width="5.6640625" customWidth="1"/>
    <col min="11776" max="11776" width="50" customWidth="1"/>
    <col min="11777" max="11777" width="28.88671875" customWidth="1"/>
    <col min="12031" max="12031" width="5.6640625" customWidth="1"/>
    <col min="12032" max="12032" width="50" customWidth="1"/>
    <col min="12033" max="12033" width="28.88671875" customWidth="1"/>
    <col min="12287" max="12287" width="5.6640625" customWidth="1"/>
    <col min="12288" max="12288" width="50" customWidth="1"/>
    <col min="12289" max="12289" width="28.88671875" customWidth="1"/>
    <col min="12543" max="12543" width="5.6640625" customWidth="1"/>
    <col min="12544" max="12544" width="50" customWidth="1"/>
    <col min="12545" max="12545" width="28.88671875" customWidth="1"/>
    <col min="12799" max="12799" width="5.6640625" customWidth="1"/>
    <col min="12800" max="12800" width="50" customWidth="1"/>
    <col min="12801" max="12801" width="28.88671875" customWidth="1"/>
    <col min="13055" max="13055" width="5.6640625" customWidth="1"/>
    <col min="13056" max="13056" width="50" customWidth="1"/>
    <col min="13057" max="13057" width="28.88671875" customWidth="1"/>
    <col min="13311" max="13311" width="5.6640625" customWidth="1"/>
    <col min="13312" max="13312" width="50" customWidth="1"/>
    <col min="13313" max="13313" width="28.88671875" customWidth="1"/>
    <col min="13567" max="13567" width="5.6640625" customWidth="1"/>
    <col min="13568" max="13568" width="50" customWidth="1"/>
    <col min="13569" max="13569" width="28.88671875" customWidth="1"/>
    <col min="13823" max="13823" width="5.6640625" customWidth="1"/>
    <col min="13824" max="13824" width="50" customWidth="1"/>
    <col min="13825" max="13825" width="28.88671875" customWidth="1"/>
    <col min="14079" max="14079" width="5.6640625" customWidth="1"/>
    <col min="14080" max="14080" width="50" customWidth="1"/>
    <col min="14081" max="14081" width="28.88671875" customWidth="1"/>
    <col min="14335" max="14335" width="5.6640625" customWidth="1"/>
    <col min="14336" max="14336" width="50" customWidth="1"/>
    <col min="14337" max="14337" width="28.88671875" customWidth="1"/>
    <col min="14591" max="14591" width="5.6640625" customWidth="1"/>
    <col min="14592" max="14592" width="50" customWidth="1"/>
    <col min="14593" max="14593" width="28.88671875" customWidth="1"/>
    <col min="14847" max="14847" width="5.6640625" customWidth="1"/>
    <col min="14848" max="14848" width="50" customWidth="1"/>
    <col min="14849" max="14849" width="28.88671875" customWidth="1"/>
    <col min="15103" max="15103" width="5.6640625" customWidth="1"/>
    <col min="15104" max="15104" width="50" customWidth="1"/>
    <col min="15105" max="15105" width="28.88671875" customWidth="1"/>
    <col min="15359" max="15359" width="5.6640625" customWidth="1"/>
    <col min="15360" max="15360" width="50" customWidth="1"/>
    <col min="15361" max="15361" width="28.88671875" customWidth="1"/>
    <col min="15615" max="15615" width="5.6640625" customWidth="1"/>
    <col min="15616" max="15616" width="50" customWidth="1"/>
    <col min="15617" max="15617" width="28.88671875" customWidth="1"/>
    <col min="15871" max="15871" width="5.6640625" customWidth="1"/>
    <col min="15872" max="15872" width="50" customWidth="1"/>
    <col min="15873" max="15873" width="28.88671875" customWidth="1"/>
    <col min="16127" max="16127" width="5.6640625" customWidth="1"/>
    <col min="16128" max="16128" width="50" customWidth="1"/>
    <col min="16129" max="16129" width="28.88671875" customWidth="1"/>
  </cols>
  <sheetData>
    <row r="1" spans="1:8" x14ac:dyDescent="0.25">
      <c r="B1" s="100" t="s">
        <v>174</v>
      </c>
      <c r="F1" t="s">
        <v>254</v>
      </c>
    </row>
    <row r="2" spans="1:8" x14ac:dyDescent="0.25">
      <c r="B2" s="100" t="s">
        <v>238</v>
      </c>
      <c r="C2" s="101"/>
      <c r="F2" t="s">
        <v>255</v>
      </c>
    </row>
    <row r="3" spans="1:8" x14ac:dyDescent="0.25">
      <c r="C3" s="10"/>
      <c r="F3" t="s">
        <v>74</v>
      </c>
    </row>
    <row r="4" spans="1:8" x14ac:dyDescent="0.25">
      <c r="B4" s="102"/>
      <c r="C4" s="145" t="s">
        <v>223</v>
      </c>
    </row>
    <row r="5" spans="1:8" ht="39.6" x14ac:dyDescent="0.25">
      <c r="A5" s="1" t="s">
        <v>1</v>
      </c>
      <c r="B5" s="2" t="s">
        <v>2</v>
      </c>
      <c r="C5" s="3" t="s">
        <v>175</v>
      </c>
      <c r="D5" s="122" t="s">
        <v>39</v>
      </c>
      <c r="E5" s="123" t="s">
        <v>241</v>
      </c>
      <c r="F5" s="123" t="s">
        <v>40</v>
      </c>
      <c r="G5" s="123" t="s">
        <v>239</v>
      </c>
      <c r="H5" s="123" t="s">
        <v>240</v>
      </c>
    </row>
    <row r="6" spans="1:8" ht="26.4" x14ac:dyDescent="0.25">
      <c r="A6" s="4">
        <v>1</v>
      </c>
      <c r="B6" s="103" t="s">
        <v>42</v>
      </c>
      <c r="C6" s="104">
        <f>SUM(D6:H6)</f>
        <v>173734496</v>
      </c>
      <c r="D6" s="5">
        <v>173734496</v>
      </c>
      <c r="E6" s="5"/>
      <c r="F6" s="5"/>
      <c r="G6" s="5"/>
      <c r="H6" s="5"/>
    </row>
    <row r="7" spans="1:8" ht="26.4" x14ac:dyDescent="0.25">
      <c r="A7" s="4">
        <v>2</v>
      </c>
      <c r="B7" s="103" t="s">
        <v>177</v>
      </c>
      <c r="C7" s="104">
        <f t="shared" ref="C7:C71" si="0">SUM(D7:H7)</f>
        <v>160261530</v>
      </c>
      <c r="D7" s="5">
        <v>160261530</v>
      </c>
      <c r="E7" s="5"/>
      <c r="F7" s="5"/>
      <c r="G7" s="5"/>
      <c r="H7" s="5"/>
    </row>
    <row r="8" spans="1:8" ht="26.4" x14ac:dyDescent="0.25">
      <c r="A8" s="160">
        <v>3</v>
      </c>
      <c r="B8" s="161" t="s">
        <v>233</v>
      </c>
      <c r="C8" s="104">
        <f t="shared" si="0"/>
        <v>45675941</v>
      </c>
      <c r="D8" s="5">
        <v>45675941</v>
      </c>
      <c r="E8" s="5"/>
      <c r="F8" s="5"/>
      <c r="G8" s="5"/>
      <c r="H8" s="5"/>
    </row>
    <row r="9" spans="1:8" ht="18" customHeight="1" x14ac:dyDescent="0.25">
      <c r="A9" s="4">
        <v>4</v>
      </c>
      <c r="B9" s="161" t="s">
        <v>234</v>
      </c>
      <c r="C9" s="162"/>
      <c r="D9" s="163">
        <v>63456296</v>
      </c>
      <c r="E9" s="163"/>
      <c r="F9" s="163"/>
      <c r="G9" s="163"/>
      <c r="H9" s="163"/>
    </row>
    <row r="10" spans="1:8" ht="26.4" x14ac:dyDescent="0.25">
      <c r="A10" s="160">
        <v>5</v>
      </c>
      <c r="B10" s="103" t="s">
        <v>178</v>
      </c>
      <c r="C10" s="104">
        <f t="shared" si="0"/>
        <v>12800830</v>
      </c>
      <c r="D10" s="5">
        <v>12800830</v>
      </c>
      <c r="E10" s="5"/>
      <c r="F10" s="5"/>
      <c r="G10" s="5"/>
      <c r="H10" s="5"/>
    </row>
    <row r="11" spans="1:8" ht="26.4" x14ac:dyDescent="0.25">
      <c r="A11" s="4">
        <v>6</v>
      </c>
      <c r="B11" s="103" t="s">
        <v>179</v>
      </c>
      <c r="C11" s="104">
        <f t="shared" si="0"/>
        <v>0</v>
      </c>
      <c r="D11" s="5"/>
      <c r="E11" s="5"/>
      <c r="F11" s="5"/>
      <c r="G11" s="5"/>
      <c r="H11" s="5"/>
    </row>
    <row r="12" spans="1:8" x14ac:dyDescent="0.25">
      <c r="A12" s="160">
        <v>7</v>
      </c>
      <c r="B12" s="103" t="s">
        <v>180</v>
      </c>
      <c r="C12" s="104">
        <f t="shared" si="0"/>
        <v>0</v>
      </c>
      <c r="D12" s="5"/>
      <c r="E12" s="5"/>
      <c r="F12" s="5"/>
      <c r="G12" s="5"/>
      <c r="H12" s="5"/>
    </row>
    <row r="13" spans="1:8" x14ac:dyDescent="0.25">
      <c r="A13" s="4">
        <v>8</v>
      </c>
      <c r="B13" s="103" t="s">
        <v>43</v>
      </c>
      <c r="C13" s="104">
        <f t="shared" si="0"/>
        <v>455929093</v>
      </c>
      <c r="D13" s="11">
        <f>SUM(D6:D12)</f>
        <v>455929093</v>
      </c>
      <c r="E13" s="11">
        <f>SUM(E6:E12)</f>
        <v>0</v>
      </c>
      <c r="F13" s="11">
        <f>SUM(F6:F12)</f>
        <v>0</v>
      </c>
      <c r="G13" s="11">
        <f>SUM(G6:G12)</f>
        <v>0</v>
      </c>
      <c r="H13" s="11">
        <f>SUM(H6:H12)</f>
        <v>0</v>
      </c>
    </row>
    <row r="14" spans="1:8" s="107" customFormat="1" x14ac:dyDescent="0.25">
      <c r="A14" s="160">
        <v>9</v>
      </c>
      <c r="B14" s="105" t="s">
        <v>181</v>
      </c>
      <c r="C14" s="104">
        <f t="shared" si="0"/>
        <v>0</v>
      </c>
      <c r="D14" s="106"/>
      <c r="E14" s="106"/>
      <c r="F14" s="106"/>
      <c r="G14" s="106"/>
      <c r="H14" s="106"/>
    </row>
    <row r="15" spans="1:8" ht="26.4" x14ac:dyDescent="0.25">
      <c r="A15" s="4">
        <v>10</v>
      </c>
      <c r="B15" s="103" t="s">
        <v>44</v>
      </c>
      <c r="C15" s="104">
        <f t="shared" si="0"/>
        <v>169655534</v>
      </c>
      <c r="D15" s="11">
        <f>SUM(D16:D20)</f>
        <v>131962055</v>
      </c>
      <c r="E15" s="11">
        <f>SUM(E16:E20)</f>
        <v>0</v>
      </c>
      <c r="F15" s="11">
        <f>SUM(F16:F20)</f>
        <v>37693479</v>
      </c>
      <c r="G15" s="11">
        <f>SUM(G16:G20)</f>
        <v>0</v>
      </c>
      <c r="H15" s="11">
        <f>SUM(H16:H20)</f>
        <v>0</v>
      </c>
    </row>
    <row r="16" spans="1:8" x14ac:dyDescent="0.25">
      <c r="A16" s="160">
        <v>11</v>
      </c>
      <c r="B16" s="103" t="s">
        <v>182</v>
      </c>
      <c r="C16" s="104">
        <f t="shared" si="0"/>
        <v>63000000</v>
      </c>
      <c r="D16" s="5">
        <v>63000000</v>
      </c>
      <c r="E16" s="5"/>
      <c r="F16" s="5"/>
      <c r="G16" s="5"/>
      <c r="H16" s="5"/>
    </row>
    <row r="17" spans="1:8" x14ac:dyDescent="0.25">
      <c r="A17" s="4">
        <v>12</v>
      </c>
      <c r="B17" s="103" t="s">
        <v>183</v>
      </c>
      <c r="C17" s="104">
        <f t="shared" si="0"/>
        <v>18331655</v>
      </c>
      <c r="D17" s="5">
        <v>18331655</v>
      </c>
      <c r="E17" s="5"/>
      <c r="F17" s="5"/>
      <c r="G17" s="5"/>
      <c r="H17" s="5"/>
    </row>
    <row r="18" spans="1:8" x14ac:dyDescent="0.25">
      <c r="A18" s="160">
        <v>13</v>
      </c>
      <c r="B18" s="103" t="s">
        <v>184</v>
      </c>
      <c r="C18" s="104">
        <f t="shared" si="0"/>
        <v>50630400</v>
      </c>
      <c r="D18" s="5">
        <v>50630400</v>
      </c>
      <c r="E18" s="5"/>
      <c r="F18" s="5"/>
      <c r="G18" s="5"/>
      <c r="H18" s="5"/>
    </row>
    <row r="19" spans="1:8" x14ac:dyDescent="0.25">
      <c r="A19" s="4">
        <v>14</v>
      </c>
      <c r="B19" s="103" t="s">
        <v>185</v>
      </c>
      <c r="C19" s="104">
        <f t="shared" si="0"/>
        <v>37693479</v>
      </c>
      <c r="D19" s="5"/>
      <c r="E19" s="5"/>
      <c r="F19" s="5">
        <v>37693479</v>
      </c>
      <c r="G19" s="5"/>
      <c r="H19" s="5"/>
    </row>
    <row r="20" spans="1:8" x14ac:dyDescent="0.25">
      <c r="A20" s="160">
        <v>15</v>
      </c>
      <c r="B20" s="103" t="s">
        <v>186</v>
      </c>
      <c r="C20" s="104">
        <f t="shared" si="0"/>
        <v>0</v>
      </c>
      <c r="D20" s="5"/>
      <c r="E20" s="5"/>
      <c r="F20" s="5"/>
      <c r="G20" s="5"/>
      <c r="H20" s="5"/>
    </row>
    <row r="21" spans="1:8" ht="26.4" x14ac:dyDescent="0.25">
      <c r="A21" s="4">
        <v>16</v>
      </c>
      <c r="B21" s="108" t="s">
        <v>45</v>
      </c>
      <c r="C21" s="104">
        <f t="shared" si="0"/>
        <v>625584627</v>
      </c>
      <c r="D21" s="6">
        <f>D13+D15</f>
        <v>587891148</v>
      </c>
      <c r="E21" s="6">
        <f>E13+E15</f>
        <v>0</v>
      </c>
      <c r="F21" s="6">
        <f>F13+F15</f>
        <v>37693479</v>
      </c>
      <c r="G21" s="6">
        <f>G13+G15</f>
        <v>0</v>
      </c>
      <c r="H21" s="6">
        <f>H13+H15</f>
        <v>0</v>
      </c>
    </row>
    <row r="22" spans="1:8" x14ac:dyDescent="0.25">
      <c r="A22" s="160">
        <v>17</v>
      </c>
      <c r="B22" s="103" t="s">
        <v>46</v>
      </c>
      <c r="C22" s="104">
        <f t="shared" si="0"/>
        <v>0</v>
      </c>
      <c r="D22" s="12">
        <f>D23</f>
        <v>0</v>
      </c>
      <c r="E22" s="12">
        <f>E23</f>
        <v>0</v>
      </c>
      <c r="F22" s="12">
        <f>F23</f>
        <v>0</v>
      </c>
      <c r="G22" s="12">
        <f>G23</f>
        <v>0</v>
      </c>
      <c r="H22" s="12">
        <f>H23</f>
        <v>0</v>
      </c>
    </row>
    <row r="23" spans="1:8" x14ac:dyDescent="0.25">
      <c r="A23" s="4">
        <v>18</v>
      </c>
      <c r="B23" s="103" t="s">
        <v>187</v>
      </c>
      <c r="C23" s="104">
        <f t="shared" si="0"/>
        <v>0</v>
      </c>
      <c r="D23" s="99"/>
      <c r="E23" s="99"/>
      <c r="F23" s="109"/>
      <c r="G23" s="109"/>
      <c r="H23" s="109"/>
    </row>
    <row r="24" spans="1:8" x14ac:dyDescent="0.25">
      <c r="A24" s="160">
        <v>19</v>
      </c>
      <c r="B24" s="103" t="s">
        <v>188</v>
      </c>
      <c r="C24" s="104">
        <f t="shared" si="0"/>
        <v>40616618</v>
      </c>
      <c r="D24" s="12">
        <f>SUM(D25:D28)</f>
        <v>40616618</v>
      </c>
      <c r="E24" s="12">
        <f>SUM(E25:E28)</f>
        <v>0</v>
      </c>
      <c r="F24" s="12">
        <f>SUM(F25:F28)</f>
        <v>0</v>
      </c>
      <c r="G24" s="12">
        <f>SUM(G25:G28)</f>
        <v>0</v>
      </c>
      <c r="H24" s="12">
        <f>SUM(H25:H28)</f>
        <v>0</v>
      </c>
    </row>
    <row r="25" spans="1:8" x14ac:dyDescent="0.25">
      <c r="A25" s="4">
        <v>20</v>
      </c>
      <c r="B25" s="103" t="s">
        <v>189</v>
      </c>
      <c r="C25" s="104">
        <f t="shared" si="0"/>
        <v>0</v>
      </c>
      <c r="D25" s="5"/>
      <c r="E25" s="3"/>
      <c r="F25" s="3"/>
      <c r="G25" s="3"/>
      <c r="H25" s="3"/>
    </row>
    <row r="26" spans="1:8" x14ac:dyDescent="0.25">
      <c r="A26" s="160">
        <v>21</v>
      </c>
      <c r="B26" s="103" t="s">
        <v>190</v>
      </c>
      <c r="C26" s="104">
        <f t="shared" si="0"/>
        <v>40616618</v>
      </c>
      <c r="D26" s="5">
        <v>40616618</v>
      </c>
      <c r="E26" s="3"/>
      <c r="F26" s="3"/>
      <c r="G26" s="3"/>
      <c r="H26" s="3"/>
    </row>
    <row r="27" spans="1:8" x14ac:dyDescent="0.25">
      <c r="A27" s="4">
        <v>22</v>
      </c>
      <c r="B27" s="103" t="s">
        <v>191</v>
      </c>
      <c r="C27" s="104">
        <f t="shared" si="0"/>
        <v>0</v>
      </c>
      <c r="D27" s="3"/>
      <c r="E27" s="3"/>
      <c r="F27" s="3"/>
      <c r="G27" s="3"/>
      <c r="H27" s="3"/>
    </row>
    <row r="28" spans="1:8" x14ac:dyDescent="0.25">
      <c r="A28" s="160">
        <v>23</v>
      </c>
      <c r="B28" s="110" t="s">
        <v>192</v>
      </c>
      <c r="C28" s="104">
        <f t="shared" si="0"/>
        <v>0</v>
      </c>
      <c r="D28" s="3"/>
      <c r="E28" s="3"/>
      <c r="F28" s="3"/>
      <c r="G28" s="3"/>
      <c r="H28" s="3"/>
    </row>
    <row r="29" spans="1:8" ht="26.4" x14ac:dyDescent="0.25">
      <c r="A29" s="4">
        <v>24</v>
      </c>
      <c r="B29" s="108" t="s">
        <v>47</v>
      </c>
      <c r="C29" s="104">
        <f t="shared" si="0"/>
        <v>40616618</v>
      </c>
      <c r="D29" s="6">
        <f>D22+D24</f>
        <v>40616618</v>
      </c>
      <c r="E29" s="6">
        <f>E22+E24</f>
        <v>0</v>
      </c>
      <c r="F29" s="6">
        <f>F22+F24</f>
        <v>0</v>
      </c>
      <c r="G29" s="6">
        <f>G22+G24</f>
        <v>0</v>
      </c>
      <c r="H29" s="6">
        <f>H22+H24</f>
        <v>0</v>
      </c>
    </row>
    <row r="30" spans="1:8" x14ac:dyDescent="0.25">
      <c r="A30" s="160">
        <v>25</v>
      </c>
      <c r="B30" s="103" t="s">
        <v>48</v>
      </c>
      <c r="C30" s="104">
        <f t="shared" si="0"/>
        <v>108000000</v>
      </c>
      <c r="D30" s="11">
        <f>SUM(D31:D32)</f>
        <v>108000000</v>
      </c>
      <c r="E30" s="11">
        <f>SUM(E31:E32)</f>
        <v>0</v>
      </c>
      <c r="F30" s="11">
        <f>SUM(F31:F32)</f>
        <v>0</v>
      </c>
      <c r="G30" s="11">
        <f>SUM(G31:G32)</f>
        <v>0</v>
      </c>
      <c r="H30" s="11">
        <f>SUM(H31:H32)</f>
        <v>0</v>
      </c>
    </row>
    <row r="31" spans="1:8" x14ac:dyDescent="0.25">
      <c r="A31" s="4">
        <v>26</v>
      </c>
      <c r="B31" s="103" t="s">
        <v>49</v>
      </c>
      <c r="C31" s="104">
        <f t="shared" si="0"/>
        <v>108000000</v>
      </c>
      <c r="D31" s="5">
        <v>108000000</v>
      </c>
      <c r="E31" s="5"/>
      <c r="F31" s="5"/>
      <c r="G31" s="5"/>
      <c r="H31" s="5"/>
    </row>
    <row r="32" spans="1:8" ht="16.5" customHeight="1" x14ac:dyDescent="0.25">
      <c r="A32" s="160">
        <v>27</v>
      </c>
      <c r="B32" s="103" t="s">
        <v>50</v>
      </c>
      <c r="C32" s="104">
        <f t="shared" si="0"/>
        <v>0</v>
      </c>
      <c r="D32" s="5"/>
      <c r="E32" s="5"/>
      <c r="F32" s="5"/>
      <c r="G32" s="5"/>
      <c r="H32" s="5"/>
    </row>
    <row r="33" spans="1:8" ht="18.75" customHeight="1" x14ac:dyDescent="0.25">
      <c r="A33" s="4">
        <v>28</v>
      </c>
      <c r="B33" s="103" t="s">
        <v>51</v>
      </c>
      <c r="C33" s="104">
        <f t="shared" si="0"/>
        <v>197000000</v>
      </c>
      <c r="D33" s="5">
        <v>197000000</v>
      </c>
      <c r="E33" s="5"/>
      <c r="F33" s="5"/>
      <c r="G33" s="5"/>
      <c r="H33" s="5"/>
    </row>
    <row r="34" spans="1:8" x14ac:dyDescent="0.25">
      <c r="A34" s="160">
        <v>29</v>
      </c>
      <c r="B34" s="103" t="s">
        <v>193</v>
      </c>
      <c r="C34" s="104">
        <f t="shared" si="0"/>
        <v>0</v>
      </c>
      <c r="D34" s="5"/>
      <c r="E34" s="5"/>
      <c r="F34" s="5"/>
      <c r="G34" s="5"/>
      <c r="H34" s="5"/>
    </row>
    <row r="35" spans="1:8" ht="26.4" x14ac:dyDescent="0.25">
      <c r="A35" s="4">
        <v>30</v>
      </c>
      <c r="B35" s="103" t="s">
        <v>194</v>
      </c>
      <c r="C35" s="104">
        <f t="shared" si="0"/>
        <v>0</v>
      </c>
      <c r="D35" s="5"/>
      <c r="E35" s="5"/>
      <c r="F35" s="5"/>
      <c r="G35" s="5"/>
      <c r="H35" s="5"/>
    </row>
    <row r="36" spans="1:8" x14ac:dyDescent="0.25">
      <c r="A36" s="160">
        <v>31</v>
      </c>
      <c r="B36" s="103" t="s">
        <v>52</v>
      </c>
      <c r="C36" s="104">
        <f t="shared" si="0"/>
        <v>197000000</v>
      </c>
      <c r="D36" s="11">
        <f>SUM(D33:D35)</f>
        <v>197000000</v>
      </c>
      <c r="E36" s="11">
        <f>SUM(E33:E35)</f>
        <v>0</v>
      </c>
      <c r="F36" s="11">
        <f>SUM(F33:F35)</f>
        <v>0</v>
      </c>
      <c r="G36" s="11">
        <f>SUM(G33:G35)</f>
        <v>0</v>
      </c>
      <c r="H36" s="11">
        <f>SUM(H33:H35)</f>
        <v>0</v>
      </c>
    </row>
    <row r="37" spans="1:8" x14ac:dyDescent="0.25">
      <c r="A37" s="4">
        <v>32</v>
      </c>
      <c r="B37" s="103" t="s">
        <v>53</v>
      </c>
      <c r="C37" s="104">
        <f t="shared" si="0"/>
        <v>0</v>
      </c>
      <c r="D37" s="11"/>
      <c r="E37" s="11">
        <f>SUM(E38:E39)</f>
        <v>0</v>
      </c>
      <c r="F37" s="11">
        <f>SUM(F38:F39)</f>
        <v>0</v>
      </c>
      <c r="G37" s="11">
        <f>SUM(G38:G39)</f>
        <v>0</v>
      </c>
      <c r="H37" s="11">
        <f>SUM(H38:H39)</f>
        <v>0</v>
      </c>
    </row>
    <row r="38" spans="1:8" ht="39.6" x14ac:dyDescent="0.25">
      <c r="A38" s="160">
        <v>33</v>
      </c>
      <c r="B38" s="103" t="s">
        <v>195</v>
      </c>
      <c r="C38" s="104">
        <f t="shared" si="0"/>
        <v>0</v>
      </c>
      <c r="D38" s="5"/>
      <c r="E38" s="5"/>
      <c r="F38" s="5"/>
      <c r="G38" s="5"/>
      <c r="H38" s="5"/>
    </row>
    <row r="39" spans="1:8" x14ac:dyDescent="0.25">
      <c r="A39" s="4">
        <v>34</v>
      </c>
      <c r="B39" s="103" t="s">
        <v>196</v>
      </c>
      <c r="C39" s="104">
        <f t="shared" si="0"/>
        <v>0</v>
      </c>
      <c r="D39" s="5"/>
      <c r="E39" s="5"/>
      <c r="F39" s="5"/>
      <c r="G39" s="5"/>
      <c r="H39" s="5"/>
    </row>
    <row r="40" spans="1:8" x14ac:dyDescent="0.25">
      <c r="A40" s="160">
        <v>35</v>
      </c>
      <c r="B40" s="108" t="s">
        <v>54</v>
      </c>
      <c r="C40" s="104">
        <f t="shared" si="0"/>
        <v>305000000</v>
      </c>
      <c r="D40" s="6">
        <f>D30+D36+D37</f>
        <v>305000000</v>
      </c>
      <c r="E40" s="6">
        <f>E30+E36+E37</f>
        <v>0</v>
      </c>
      <c r="F40" s="6">
        <f>F30+F36+F37</f>
        <v>0</v>
      </c>
      <c r="G40" s="6">
        <f>G30+G36+G37</f>
        <v>0</v>
      </c>
      <c r="H40" s="6">
        <f>H30+H36+H37</f>
        <v>0</v>
      </c>
    </row>
    <row r="41" spans="1:8" x14ac:dyDescent="0.25">
      <c r="A41" s="4">
        <v>36</v>
      </c>
      <c r="B41" s="105" t="s">
        <v>197</v>
      </c>
      <c r="C41" s="104">
        <f t="shared" si="0"/>
        <v>0</v>
      </c>
      <c r="D41" s="111"/>
      <c r="E41" s="111"/>
      <c r="F41" s="111"/>
      <c r="G41" s="111"/>
      <c r="H41" s="111"/>
    </row>
    <row r="42" spans="1:8" x14ac:dyDescent="0.25">
      <c r="A42" s="160">
        <v>37</v>
      </c>
      <c r="B42" s="112" t="s">
        <v>55</v>
      </c>
      <c r="C42" s="104">
        <f t="shared" si="0"/>
        <v>10191562</v>
      </c>
      <c r="D42" s="13">
        <f>SUM(D43:D46)</f>
        <v>0</v>
      </c>
      <c r="E42" s="13">
        <f>SUM(E43:E46)</f>
        <v>240000</v>
      </c>
      <c r="F42" s="13">
        <f>SUM(F43:F46)</f>
        <v>800000</v>
      </c>
      <c r="G42" s="13">
        <f>SUM(G43:G46)</f>
        <v>1050000</v>
      </c>
      <c r="H42" s="13">
        <f>SUM(H43:H46)</f>
        <v>8101562</v>
      </c>
    </row>
    <row r="43" spans="1:8" x14ac:dyDescent="0.25">
      <c r="A43" s="4">
        <v>38</v>
      </c>
      <c r="B43" s="112" t="s">
        <v>198</v>
      </c>
      <c r="C43" s="104">
        <f t="shared" si="0"/>
        <v>8101562</v>
      </c>
      <c r="D43" s="99"/>
      <c r="E43" s="99"/>
      <c r="F43" s="99"/>
      <c r="G43" s="99"/>
      <c r="H43" s="99">
        <v>8101562</v>
      </c>
    </row>
    <row r="44" spans="1:8" x14ac:dyDescent="0.25">
      <c r="A44" s="160">
        <v>39</v>
      </c>
      <c r="B44" s="112" t="s">
        <v>56</v>
      </c>
      <c r="C44" s="104">
        <f t="shared" si="0"/>
        <v>1290000</v>
      </c>
      <c r="D44" s="7"/>
      <c r="E44" s="7">
        <v>240000</v>
      </c>
      <c r="F44" s="7"/>
      <c r="G44" s="7">
        <v>1050000</v>
      </c>
      <c r="H44" s="7"/>
    </row>
    <row r="45" spans="1:8" x14ac:dyDescent="0.25">
      <c r="A45" s="4">
        <v>40</v>
      </c>
      <c r="B45" s="112" t="s">
        <v>199</v>
      </c>
      <c r="C45" s="104">
        <f t="shared" si="0"/>
        <v>0</v>
      </c>
      <c r="D45" s="7"/>
      <c r="E45" s="7"/>
      <c r="F45" s="7"/>
      <c r="G45" s="7"/>
      <c r="H45" s="7"/>
    </row>
    <row r="46" spans="1:8" x14ac:dyDescent="0.25">
      <c r="A46" s="160">
        <v>41</v>
      </c>
      <c r="B46" s="112" t="s">
        <v>200</v>
      </c>
      <c r="C46" s="104">
        <f t="shared" si="0"/>
        <v>800000</v>
      </c>
      <c r="D46" s="7"/>
      <c r="E46" s="7"/>
      <c r="F46" s="7">
        <v>800000</v>
      </c>
      <c r="G46" s="7"/>
      <c r="H46" s="7"/>
    </row>
    <row r="47" spans="1:8" x14ac:dyDescent="0.25">
      <c r="A47" s="4">
        <v>42</v>
      </c>
      <c r="B47" s="103" t="s">
        <v>57</v>
      </c>
      <c r="C47" s="104">
        <f t="shared" si="0"/>
        <v>3789000</v>
      </c>
      <c r="D47" s="13">
        <f>SUM(D48:D49)</f>
        <v>20000</v>
      </c>
      <c r="E47" s="13">
        <f>SUM(E48:E49)</f>
        <v>1200000</v>
      </c>
      <c r="F47" s="13">
        <f>SUM(F48:F49)</f>
        <v>2569000</v>
      </c>
      <c r="G47" s="13">
        <f>SUM(G48:G49)</f>
        <v>0</v>
      </c>
      <c r="H47" s="13">
        <f>SUM(H48:H49)</f>
        <v>0</v>
      </c>
    </row>
    <row r="48" spans="1:8" x14ac:dyDescent="0.25">
      <c r="A48" s="160">
        <v>43</v>
      </c>
      <c r="B48" s="103" t="s">
        <v>58</v>
      </c>
      <c r="C48" s="104">
        <f t="shared" si="0"/>
        <v>2220000</v>
      </c>
      <c r="D48" s="5">
        <v>20000</v>
      </c>
      <c r="E48" s="5">
        <v>1200000</v>
      </c>
      <c r="F48" s="5">
        <v>1000000</v>
      </c>
      <c r="G48" s="5"/>
      <c r="H48" s="5"/>
    </row>
    <row r="49" spans="1:8" x14ac:dyDescent="0.25">
      <c r="A49" s="4">
        <v>44</v>
      </c>
      <c r="B49" s="103" t="s">
        <v>59</v>
      </c>
      <c r="C49" s="104">
        <f t="shared" si="0"/>
        <v>1569000</v>
      </c>
      <c r="D49" s="5"/>
      <c r="E49" s="5"/>
      <c r="F49" s="5">
        <v>1569000</v>
      </c>
      <c r="G49" s="5"/>
      <c r="H49" s="5"/>
    </row>
    <row r="50" spans="1:8" x14ac:dyDescent="0.25">
      <c r="A50" s="160">
        <v>45</v>
      </c>
      <c r="B50" s="103" t="s">
        <v>201</v>
      </c>
      <c r="C50" s="104">
        <f t="shared" si="0"/>
        <v>8900000</v>
      </c>
      <c r="D50" s="13">
        <f>SUM(D51:D54)</f>
        <v>8900000</v>
      </c>
      <c r="E50" s="13">
        <f>SUM(E51:E54)</f>
        <v>0</v>
      </c>
      <c r="F50" s="13">
        <f>SUM(F51:F54)</f>
        <v>0</v>
      </c>
      <c r="G50" s="13">
        <f>SUM(G51:G54)</f>
        <v>0</v>
      </c>
      <c r="H50" s="13">
        <f>SUM(H51:H54)</f>
        <v>0</v>
      </c>
    </row>
    <row r="51" spans="1:8" ht="26.4" x14ac:dyDescent="0.25">
      <c r="A51" s="4">
        <v>46</v>
      </c>
      <c r="B51" s="103" t="s">
        <v>202</v>
      </c>
      <c r="C51" s="104">
        <f t="shared" si="0"/>
        <v>0</v>
      </c>
      <c r="D51" s="5"/>
      <c r="E51" s="5"/>
      <c r="F51" s="5"/>
      <c r="G51" s="5"/>
      <c r="H51" s="5"/>
    </row>
    <row r="52" spans="1:8" ht="26.4" x14ac:dyDescent="0.25">
      <c r="A52" s="160">
        <v>47</v>
      </c>
      <c r="B52" s="103" t="s">
        <v>60</v>
      </c>
      <c r="C52" s="104">
        <f t="shared" si="0"/>
        <v>0</v>
      </c>
      <c r="D52" s="5"/>
      <c r="E52" s="5"/>
      <c r="F52" s="5"/>
      <c r="G52" s="5"/>
      <c r="H52" s="5"/>
    </row>
    <row r="53" spans="1:8" x14ac:dyDescent="0.25">
      <c r="A53" s="4">
        <v>48</v>
      </c>
      <c r="B53" s="103" t="s">
        <v>203</v>
      </c>
      <c r="C53" s="104">
        <f t="shared" si="0"/>
        <v>8900000</v>
      </c>
      <c r="D53" s="5">
        <v>8900000</v>
      </c>
      <c r="E53" s="5"/>
      <c r="F53" s="5"/>
      <c r="G53" s="5"/>
      <c r="H53" s="5"/>
    </row>
    <row r="54" spans="1:8" x14ac:dyDescent="0.25">
      <c r="A54" s="160">
        <v>49</v>
      </c>
      <c r="B54" s="103" t="s">
        <v>61</v>
      </c>
      <c r="C54" s="104">
        <f t="shared" si="0"/>
        <v>0</v>
      </c>
      <c r="D54" s="5"/>
      <c r="E54" s="5"/>
      <c r="F54" s="5"/>
      <c r="G54" s="5"/>
      <c r="H54" s="5"/>
    </row>
    <row r="55" spans="1:8" x14ac:dyDescent="0.25">
      <c r="A55" s="4">
        <v>50</v>
      </c>
      <c r="B55" s="103" t="s">
        <v>204</v>
      </c>
      <c r="C55" s="104">
        <f t="shared" si="0"/>
        <v>2653153</v>
      </c>
      <c r="D55" s="5"/>
      <c r="E55" s="5"/>
      <c r="F55" s="5"/>
      <c r="G55" s="5"/>
      <c r="H55" s="5">
        <v>2653153</v>
      </c>
    </row>
    <row r="56" spans="1:8" x14ac:dyDescent="0.25">
      <c r="A56" s="160">
        <v>51</v>
      </c>
      <c r="B56" s="103" t="s">
        <v>205</v>
      </c>
      <c r="C56" s="104">
        <f t="shared" si="0"/>
        <v>8770873</v>
      </c>
      <c r="D56" s="99">
        <v>4568400</v>
      </c>
      <c r="E56" s="99">
        <v>388800</v>
      </c>
      <c r="F56" s="99">
        <v>909900</v>
      </c>
      <c r="G56" s="99"/>
      <c r="H56" s="99">
        <v>2903773</v>
      </c>
    </row>
    <row r="57" spans="1:8" x14ac:dyDescent="0.25">
      <c r="A57" s="4">
        <v>52</v>
      </c>
      <c r="B57" s="103" t="s">
        <v>62</v>
      </c>
      <c r="C57" s="104">
        <f t="shared" si="0"/>
        <v>0</v>
      </c>
      <c r="D57" s="5"/>
      <c r="E57" s="5"/>
      <c r="F57" s="5"/>
      <c r="G57" s="5"/>
      <c r="H57" s="5"/>
    </row>
    <row r="58" spans="1:8" ht="26.4" x14ac:dyDescent="0.25">
      <c r="A58" s="160">
        <v>53</v>
      </c>
      <c r="B58" s="103" t="s">
        <v>206</v>
      </c>
      <c r="C58" s="104">
        <f t="shared" si="0"/>
        <v>0</v>
      </c>
      <c r="D58" s="5"/>
      <c r="E58" s="5"/>
      <c r="F58" s="5"/>
      <c r="G58" s="5"/>
      <c r="H58" s="5"/>
    </row>
    <row r="59" spans="1:8" x14ac:dyDescent="0.25">
      <c r="A59" s="4">
        <v>54</v>
      </c>
      <c r="B59" s="103" t="s">
        <v>207</v>
      </c>
      <c r="C59" s="104">
        <f t="shared" si="0"/>
        <v>0</v>
      </c>
      <c r="D59" s="5"/>
      <c r="E59" s="5"/>
      <c r="F59" s="5"/>
      <c r="G59" s="5"/>
      <c r="H59" s="5"/>
    </row>
    <row r="60" spans="1:8" x14ac:dyDescent="0.25">
      <c r="A60" s="160">
        <v>55</v>
      </c>
      <c r="B60" s="103" t="s">
        <v>63</v>
      </c>
      <c r="C60" s="104">
        <f t="shared" si="0"/>
        <v>0</v>
      </c>
      <c r="D60" s="5"/>
      <c r="E60" s="5"/>
      <c r="F60" s="5"/>
      <c r="G60" s="5"/>
      <c r="H60" s="5"/>
    </row>
    <row r="61" spans="1:8" x14ac:dyDescent="0.25">
      <c r="A61" s="4">
        <v>56</v>
      </c>
      <c r="B61" s="103" t="s">
        <v>208</v>
      </c>
      <c r="C61" s="104">
        <f t="shared" si="0"/>
        <v>83000</v>
      </c>
      <c r="D61" s="5"/>
      <c r="E61" s="3"/>
      <c r="F61" s="5">
        <v>83000</v>
      </c>
      <c r="G61" s="3"/>
      <c r="H61" s="3"/>
    </row>
    <row r="62" spans="1:8" x14ac:dyDescent="0.25">
      <c r="A62" s="160">
        <v>57</v>
      </c>
      <c r="B62" s="108" t="s">
        <v>64</v>
      </c>
      <c r="C62" s="104">
        <f t="shared" si="0"/>
        <v>34387588</v>
      </c>
      <c r="D62" s="6">
        <f>D41+D42+D47+D50+D55+D56+D57+D58+D59+D60+D61</f>
        <v>13488400</v>
      </c>
      <c r="E62" s="6">
        <f>E41+E42+E47+E50+E55+E56+E57+E58+E59+E60+E61</f>
        <v>1828800</v>
      </c>
      <c r="F62" s="6">
        <f>F41+F42+F47+F50+F55+F56+F57+F58+F59+F60+F61</f>
        <v>4361900</v>
      </c>
      <c r="G62" s="6">
        <f>G41+G42+G47+G50+G55+G56+G57+G58+G59+G60+G61</f>
        <v>1050000</v>
      </c>
      <c r="H62" s="6">
        <f>H41+H42+H47+H50+H55+H56+H57+H58+H59+H60+H61</f>
        <v>13658488</v>
      </c>
    </row>
    <row r="63" spans="1:8" x14ac:dyDescent="0.25">
      <c r="A63" s="4">
        <v>58</v>
      </c>
      <c r="B63" s="103" t="s">
        <v>209</v>
      </c>
      <c r="C63" s="104">
        <f t="shared" si="0"/>
        <v>8000000</v>
      </c>
      <c r="D63" s="5">
        <v>8000000</v>
      </c>
      <c r="E63" s="5"/>
      <c r="F63" s="5"/>
      <c r="G63" s="3"/>
      <c r="H63" s="3"/>
    </row>
    <row r="64" spans="1:8" x14ac:dyDescent="0.25">
      <c r="A64" s="160">
        <v>59</v>
      </c>
      <c r="B64" s="103" t="s">
        <v>210</v>
      </c>
      <c r="C64" s="104">
        <f t="shared" si="0"/>
        <v>0</v>
      </c>
      <c r="D64" s="5"/>
      <c r="E64" s="5"/>
      <c r="F64" s="5"/>
      <c r="G64" s="3"/>
      <c r="H64" s="3"/>
    </row>
    <row r="65" spans="1:8" x14ac:dyDescent="0.25">
      <c r="A65" s="4">
        <v>60</v>
      </c>
      <c r="B65" s="108" t="s">
        <v>65</v>
      </c>
      <c r="C65" s="104">
        <f t="shared" si="0"/>
        <v>8000000</v>
      </c>
      <c r="D65" s="6">
        <f>SUM(D63:D64)</f>
        <v>8000000</v>
      </c>
      <c r="E65" s="6">
        <f>SUM(E63:E64)</f>
        <v>0</v>
      </c>
      <c r="F65" s="6">
        <f>SUM(F63:F64)</f>
        <v>0</v>
      </c>
      <c r="G65" s="6">
        <f>SUM(G63:G64)</f>
        <v>0</v>
      </c>
      <c r="H65" s="6">
        <f>SUM(H63:H64)</f>
        <v>0</v>
      </c>
    </row>
    <row r="66" spans="1:8" x14ac:dyDescent="0.25">
      <c r="A66" s="160">
        <v>61</v>
      </c>
      <c r="B66" s="113" t="s">
        <v>211</v>
      </c>
      <c r="C66" s="104">
        <f t="shared" si="0"/>
        <v>0</v>
      </c>
      <c r="D66" s="99"/>
      <c r="E66" s="99"/>
      <c r="F66" s="99"/>
      <c r="G66" s="99"/>
      <c r="H66" s="99"/>
    </row>
    <row r="67" spans="1:8" x14ac:dyDescent="0.25">
      <c r="A67" s="4">
        <v>62</v>
      </c>
      <c r="B67" s="114" t="s">
        <v>212</v>
      </c>
      <c r="C67" s="104">
        <f t="shared" si="0"/>
        <v>0</v>
      </c>
      <c r="D67" s="6">
        <f>D66</f>
        <v>0</v>
      </c>
      <c r="E67" s="6">
        <f>E66</f>
        <v>0</v>
      </c>
      <c r="F67" s="6">
        <f>F66</f>
        <v>0</v>
      </c>
      <c r="G67" s="6">
        <f>G66</f>
        <v>0</v>
      </c>
      <c r="H67" s="6">
        <f>H66</f>
        <v>0</v>
      </c>
    </row>
    <row r="68" spans="1:8" ht="26.4" x14ac:dyDescent="0.25">
      <c r="A68" s="160">
        <v>63</v>
      </c>
      <c r="B68" s="103" t="s">
        <v>66</v>
      </c>
      <c r="C68" s="104">
        <f t="shared" si="0"/>
        <v>0</v>
      </c>
      <c r="D68" s="5"/>
      <c r="E68" s="5"/>
      <c r="F68" s="5"/>
      <c r="G68" s="5"/>
      <c r="H68" s="5"/>
    </row>
    <row r="69" spans="1:8" x14ac:dyDescent="0.25">
      <c r="A69" s="4">
        <v>64</v>
      </c>
      <c r="B69" s="103" t="s">
        <v>67</v>
      </c>
      <c r="C69" s="104">
        <f t="shared" si="0"/>
        <v>0</v>
      </c>
      <c r="D69" s="5"/>
      <c r="E69" s="5"/>
      <c r="F69" s="5"/>
      <c r="G69" s="5"/>
      <c r="H69" s="5"/>
    </row>
    <row r="70" spans="1:8" x14ac:dyDescent="0.25">
      <c r="A70" s="160">
        <v>65</v>
      </c>
      <c r="B70" s="103" t="s">
        <v>68</v>
      </c>
      <c r="C70" s="104">
        <f t="shared" si="0"/>
        <v>0</v>
      </c>
      <c r="D70" s="5"/>
      <c r="E70" s="3"/>
      <c r="F70" s="3"/>
      <c r="G70" s="3"/>
      <c r="H70" s="3"/>
    </row>
    <row r="71" spans="1:8" x14ac:dyDescent="0.25">
      <c r="A71" s="4">
        <v>66</v>
      </c>
      <c r="B71" s="108" t="s">
        <v>69</v>
      </c>
      <c r="C71" s="104">
        <f t="shared" si="0"/>
        <v>0</v>
      </c>
      <c r="D71" s="14">
        <f>D68+D70</f>
        <v>0</v>
      </c>
      <c r="E71" s="14">
        <f t="shared" ref="E71:H71" si="1">E68+E70</f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</row>
    <row r="72" spans="1:8" x14ac:dyDescent="0.25">
      <c r="A72" s="160">
        <v>67</v>
      </c>
      <c r="B72" s="115" t="s">
        <v>70</v>
      </c>
      <c r="C72" s="104">
        <f t="shared" ref="C72:C79" si="2">SUM(D72:H72)</f>
        <v>1013588833</v>
      </c>
      <c r="D72" s="15">
        <f>D21+D29+D40+D62+D65+D67+D71</f>
        <v>954996166</v>
      </c>
      <c r="E72" s="15">
        <f>E21+E29+E40+E62+E65+E67+E71</f>
        <v>1828800</v>
      </c>
      <c r="F72" s="15">
        <f>F21+F29+F40+F62+F65+F67+F71</f>
        <v>42055379</v>
      </c>
      <c r="G72" s="15">
        <f>G21+G29+G40+G62+G65+G67+G71</f>
        <v>1050000</v>
      </c>
      <c r="H72" s="15">
        <f>H21+H29+H40+H62+H65+H67+H71</f>
        <v>13658488</v>
      </c>
    </row>
    <row r="73" spans="1:8" ht="26.4" x14ac:dyDescent="0.25">
      <c r="A73" s="4">
        <v>68</v>
      </c>
      <c r="B73" s="105" t="s">
        <v>213</v>
      </c>
      <c r="C73" s="104">
        <f t="shared" si="2"/>
        <v>0</v>
      </c>
      <c r="D73" s="99"/>
      <c r="E73" s="99"/>
      <c r="F73" s="99"/>
      <c r="G73" s="99"/>
      <c r="H73" s="99"/>
    </row>
    <row r="74" spans="1:8" ht="26.4" x14ac:dyDescent="0.25">
      <c r="A74" s="160">
        <v>69</v>
      </c>
      <c r="B74" s="103" t="s">
        <v>214</v>
      </c>
      <c r="C74" s="104">
        <f t="shared" si="2"/>
        <v>717629653</v>
      </c>
      <c r="D74" s="5">
        <v>694769913</v>
      </c>
      <c r="E74" s="5">
        <v>1900000</v>
      </c>
      <c r="F74" s="5">
        <v>14465658</v>
      </c>
      <c r="G74" s="5">
        <v>5605082</v>
      </c>
      <c r="H74" s="5">
        <v>889000</v>
      </c>
    </row>
    <row r="75" spans="1:8" x14ac:dyDescent="0.25">
      <c r="A75" s="4">
        <v>70</v>
      </c>
      <c r="B75" s="103" t="s">
        <v>71</v>
      </c>
      <c r="C75" s="104">
        <f t="shared" si="2"/>
        <v>0</v>
      </c>
      <c r="D75" s="5"/>
      <c r="E75" s="5"/>
      <c r="F75" s="5"/>
      <c r="G75" s="5"/>
      <c r="H75" s="5"/>
    </row>
    <row r="76" spans="1:8" x14ac:dyDescent="0.25">
      <c r="A76" s="160">
        <v>71</v>
      </c>
      <c r="B76" s="103" t="s">
        <v>215</v>
      </c>
      <c r="C76" s="104">
        <f t="shared" si="2"/>
        <v>553670482</v>
      </c>
      <c r="D76" s="5"/>
      <c r="E76" s="5">
        <v>228366300</v>
      </c>
      <c r="F76" s="5">
        <v>126570931</v>
      </c>
      <c r="G76" s="5">
        <v>62464401</v>
      </c>
      <c r="H76" s="5">
        <v>136268850</v>
      </c>
    </row>
    <row r="77" spans="1:8" x14ac:dyDescent="0.25">
      <c r="A77" s="4">
        <v>72</v>
      </c>
      <c r="B77" s="103" t="s">
        <v>72</v>
      </c>
      <c r="C77" s="104">
        <f t="shared" si="2"/>
        <v>1271300135</v>
      </c>
      <c r="D77" s="12">
        <f>SUM(D73:D76)</f>
        <v>694769913</v>
      </c>
      <c r="E77" s="12">
        <f>SUM(E73:E76)</f>
        <v>230266300</v>
      </c>
      <c r="F77" s="12">
        <f>SUM(F73:F76)</f>
        <v>141036589</v>
      </c>
      <c r="G77" s="12">
        <f>SUM(G73:G76)</f>
        <v>68069483</v>
      </c>
      <c r="H77" s="12">
        <f>SUM(H73:H76)</f>
        <v>137157850</v>
      </c>
    </row>
    <row r="78" spans="1:8" ht="13.8" thickBot="1" x14ac:dyDescent="0.3">
      <c r="A78" s="160">
        <v>73</v>
      </c>
      <c r="B78" s="116" t="s">
        <v>73</v>
      </c>
      <c r="C78" s="104">
        <f t="shared" si="2"/>
        <v>1271300135</v>
      </c>
      <c r="D78" s="16">
        <f>D77</f>
        <v>694769913</v>
      </c>
      <c r="E78" s="16">
        <f>E77</f>
        <v>230266300</v>
      </c>
      <c r="F78" s="16">
        <f>F77</f>
        <v>141036589</v>
      </c>
      <c r="G78" s="16">
        <f>G77</f>
        <v>68069483</v>
      </c>
      <c r="H78" s="16">
        <f>H77</f>
        <v>137157850</v>
      </c>
    </row>
    <row r="79" spans="1:8" ht="14.4" thickTop="1" thickBot="1" x14ac:dyDescent="0.3">
      <c r="A79" s="4">
        <v>74</v>
      </c>
      <c r="B79" s="117" t="s">
        <v>37</v>
      </c>
      <c r="C79" s="104">
        <f t="shared" si="2"/>
        <v>2284888968</v>
      </c>
      <c r="D79" s="118">
        <f>D72+D78</f>
        <v>1649766079</v>
      </c>
      <c r="E79" s="118">
        <f>E72+E78</f>
        <v>232095100</v>
      </c>
      <c r="F79" s="118">
        <f>F72+F78</f>
        <v>183091968</v>
      </c>
      <c r="G79" s="118">
        <f>G72+G78</f>
        <v>69119483</v>
      </c>
      <c r="H79" s="118">
        <f>H72+H78</f>
        <v>150816338</v>
      </c>
    </row>
    <row r="80" spans="1:8" ht="13.8" thickTop="1" x14ac:dyDescent="0.25"/>
  </sheetData>
  <pageMargins left="0" right="0" top="0" bottom="0.19685039370078741" header="0.51181102362204722" footer="0.51181102362204722"/>
  <pageSetup scale="6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pane ySplit="5" topLeftCell="A18" activePane="bottomLeft" state="frozen"/>
      <selection pane="bottomLeft" activeCell="E1" sqref="E1"/>
    </sheetView>
  </sheetViews>
  <sheetFormatPr defaultRowHeight="13.2" x14ac:dyDescent="0.25"/>
  <cols>
    <col min="1" max="1" width="6.44140625" customWidth="1"/>
    <col min="2" max="2" width="46.5546875" customWidth="1"/>
    <col min="3" max="3" width="14.6640625" customWidth="1"/>
    <col min="4" max="4" width="14.5546875" customWidth="1"/>
    <col min="5" max="8" width="12.6640625" customWidth="1"/>
    <col min="251" max="251" width="6.44140625" customWidth="1"/>
    <col min="252" max="252" width="46.5546875" customWidth="1"/>
    <col min="253" max="253" width="29.44140625" customWidth="1"/>
    <col min="507" max="507" width="6.44140625" customWidth="1"/>
    <col min="508" max="508" width="46.5546875" customWidth="1"/>
    <col min="509" max="509" width="29.44140625" customWidth="1"/>
    <col min="763" max="763" width="6.44140625" customWidth="1"/>
    <col min="764" max="764" width="46.5546875" customWidth="1"/>
    <col min="765" max="765" width="29.44140625" customWidth="1"/>
    <col min="1019" max="1019" width="6.44140625" customWidth="1"/>
    <col min="1020" max="1020" width="46.5546875" customWidth="1"/>
    <col min="1021" max="1021" width="29.44140625" customWidth="1"/>
    <col min="1275" max="1275" width="6.44140625" customWidth="1"/>
    <col min="1276" max="1276" width="46.5546875" customWidth="1"/>
    <col min="1277" max="1277" width="29.44140625" customWidth="1"/>
    <col min="1531" max="1531" width="6.44140625" customWidth="1"/>
    <col min="1532" max="1532" width="46.5546875" customWidth="1"/>
    <col min="1533" max="1533" width="29.44140625" customWidth="1"/>
    <col min="1787" max="1787" width="6.44140625" customWidth="1"/>
    <col min="1788" max="1788" width="46.5546875" customWidth="1"/>
    <col min="1789" max="1789" width="29.44140625" customWidth="1"/>
    <col min="2043" max="2043" width="6.44140625" customWidth="1"/>
    <col min="2044" max="2044" width="46.5546875" customWidth="1"/>
    <col min="2045" max="2045" width="29.44140625" customWidth="1"/>
    <col min="2299" max="2299" width="6.44140625" customWidth="1"/>
    <col min="2300" max="2300" width="46.5546875" customWidth="1"/>
    <col min="2301" max="2301" width="29.44140625" customWidth="1"/>
    <col min="2555" max="2555" width="6.44140625" customWidth="1"/>
    <col min="2556" max="2556" width="46.5546875" customWidth="1"/>
    <col min="2557" max="2557" width="29.44140625" customWidth="1"/>
    <col min="2811" max="2811" width="6.44140625" customWidth="1"/>
    <col min="2812" max="2812" width="46.5546875" customWidth="1"/>
    <col min="2813" max="2813" width="29.44140625" customWidth="1"/>
    <col min="3067" max="3067" width="6.44140625" customWidth="1"/>
    <col min="3068" max="3068" width="46.5546875" customWidth="1"/>
    <col min="3069" max="3069" width="29.44140625" customWidth="1"/>
    <col min="3323" max="3323" width="6.44140625" customWidth="1"/>
    <col min="3324" max="3324" width="46.5546875" customWidth="1"/>
    <col min="3325" max="3325" width="29.44140625" customWidth="1"/>
    <col min="3579" max="3579" width="6.44140625" customWidth="1"/>
    <col min="3580" max="3580" width="46.5546875" customWidth="1"/>
    <col min="3581" max="3581" width="29.44140625" customWidth="1"/>
    <col min="3835" max="3835" width="6.44140625" customWidth="1"/>
    <col min="3836" max="3836" width="46.5546875" customWidth="1"/>
    <col min="3837" max="3837" width="29.44140625" customWidth="1"/>
    <col min="4091" max="4091" width="6.44140625" customWidth="1"/>
    <col min="4092" max="4092" width="46.5546875" customWidth="1"/>
    <col min="4093" max="4093" width="29.44140625" customWidth="1"/>
    <col min="4347" max="4347" width="6.44140625" customWidth="1"/>
    <col min="4348" max="4348" width="46.5546875" customWidth="1"/>
    <col min="4349" max="4349" width="29.44140625" customWidth="1"/>
    <col min="4603" max="4603" width="6.44140625" customWidth="1"/>
    <col min="4604" max="4604" width="46.5546875" customWidth="1"/>
    <col min="4605" max="4605" width="29.44140625" customWidth="1"/>
    <col min="4859" max="4859" width="6.44140625" customWidth="1"/>
    <col min="4860" max="4860" width="46.5546875" customWidth="1"/>
    <col min="4861" max="4861" width="29.44140625" customWidth="1"/>
    <col min="5115" max="5115" width="6.44140625" customWidth="1"/>
    <col min="5116" max="5116" width="46.5546875" customWidth="1"/>
    <col min="5117" max="5117" width="29.44140625" customWidth="1"/>
    <col min="5371" max="5371" width="6.44140625" customWidth="1"/>
    <col min="5372" max="5372" width="46.5546875" customWidth="1"/>
    <col min="5373" max="5373" width="29.44140625" customWidth="1"/>
    <col min="5627" max="5627" width="6.44140625" customWidth="1"/>
    <col min="5628" max="5628" width="46.5546875" customWidth="1"/>
    <col min="5629" max="5629" width="29.44140625" customWidth="1"/>
    <col min="5883" max="5883" width="6.44140625" customWidth="1"/>
    <col min="5884" max="5884" width="46.5546875" customWidth="1"/>
    <col min="5885" max="5885" width="29.44140625" customWidth="1"/>
    <col min="6139" max="6139" width="6.44140625" customWidth="1"/>
    <col min="6140" max="6140" width="46.5546875" customWidth="1"/>
    <col min="6141" max="6141" width="29.44140625" customWidth="1"/>
    <col min="6395" max="6395" width="6.44140625" customWidth="1"/>
    <col min="6396" max="6396" width="46.5546875" customWidth="1"/>
    <col min="6397" max="6397" width="29.44140625" customWidth="1"/>
    <col min="6651" max="6651" width="6.44140625" customWidth="1"/>
    <col min="6652" max="6652" width="46.5546875" customWidth="1"/>
    <col min="6653" max="6653" width="29.44140625" customWidth="1"/>
    <col min="6907" max="6907" width="6.44140625" customWidth="1"/>
    <col min="6908" max="6908" width="46.5546875" customWidth="1"/>
    <col min="6909" max="6909" width="29.44140625" customWidth="1"/>
    <col min="7163" max="7163" width="6.44140625" customWidth="1"/>
    <col min="7164" max="7164" width="46.5546875" customWidth="1"/>
    <col min="7165" max="7165" width="29.44140625" customWidth="1"/>
    <col min="7419" max="7419" width="6.44140625" customWidth="1"/>
    <col min="7420" max="7420" width="46.5546875" customWidth="1"/>
    <col min="7421" max="7421" width="29.44140625" customWidth="1"/>
    <col min="7675" max="7675" width="6.44140625" customWidth="1"/>
    <col min="7676" max="7676" width="46.5546875" customWidth="1"/>
    <col min="7677" max="7677" width="29.44140625" customWidth="1"/>
    <col min="7931" max="7931" width="6.44140625" customWidth="1"/>
    <col min="7932" max="7932" width="46.5546875" customWidth="1"/>
    <col min="7933" max="7933" width="29.44140625" customWidth="1"/>
    <col min="8187" max="8187" width="6.44140625" customWidth="1"/>
    <col min="8188" max="8188" width="46.5546875" customWidth="1"/>
    <col min="8189" max="8189" width="29.44140625" customWidth="1"/>
    <col min="8443" max="8443" width="6.44140625" customWidth="1"/>
    <col min="8444" max="8444" width="46.5546875" customWidth="1"/>
    <col min="8445" max="8445" width="29.44140625" customWidth="1"/>
    <col min="8699" max="8699" width="6.44140625" customWidth="1"/>
    <col min="8700" max="8700" width="46.5546875" customWidth="1"/>
    <col min="8701" max="8701" width="29.44140625" customWidth="1"/>
    <col min="8955" max="8955" width="6.44140625" customWidth="1"/>
    <col min="8956" max="8956" width="46.5546875" customWidth="1"/>
    <col min="8957" max="8957" width="29.44140625" customWidth="1"/>
    <col min="9211" max="9211" width="6.44140625" customWidth="1"/>
    <col min="9212" max="9212" width="46.5546875" customWidth="1"/>
    <col min="9213" max="9213" width="29.44140625" customWidth="1"/>
    <col min="9467" max="9467" width="6.44140625" customWidth="1"/>
    <col min="9468" max="9468" width="46.5546875" customWidth="1"/>
    <col min="9469" max="9469" width="29.44140625" customWidth="1"/>
    <col min="9723" max="9723" width="6.44140625" customWidth="1"/>
    <col min="9724" max="9724" width="46.5546875" customWidth="1"/>
    <col min="9725" max="9725" width="29.44140625" customWidth="1"/>
    <col min="9979" max="9979" width="6.44140625" customWidth="1"/>
    <col min="9980" max="9980" width="46.5546875" customWidth="1"/>
    <col min="9981" max="9981" width="29.44140625" customWidth="1"/>
    <col min="10235" max="10235" width="6.44140625" customWidth="1"/>
    <col min="10236" max="10236" width="46.5546875" customWidth="1"/>
    <col min="10237" max="10237" width="29.44140625" customWidth="1"/>
    <col min="10491" max="10491" width="6.44140625" customWidth="1"/>
    <col min="10492" max="10492" width="46.5546875" customWidth="1"/>
    <col min="10493" max="10493" width="29.44140625" customWidth="1"/>
    <col min="10747" max="10747" width="6.44140625" customWidth="1"/>
    <col min="10748" max="10748" width="46.5546875" customWidth="1"/>
    <col min="10749" max="10749" width="29.44140625" customWidth="1"/>
    <col min="11003" max="11003" width="6.44140625" customWidth="1"/>
    <col min="11004" max="11004" width="46.5546875" customWidth="1"/>
    <col min="11005" max="11005" width="29.44140625" customWidth="1"/>
    <col min="11259" max="11259" width="6.44140625" customWidth="1"/>
    <col min="11260" max="11260" width="46.5546875" customWidth="1"/>
    <col min="11261" max="11261" width="29.44140625" customWidth="1"/>
    <col min="11515" max="11515" width="6.44140625" customWidth="1"/>
    <col min="11516" max="11516" width="46.5546875" customWidth="1"/>
    <col min="11517" max="11517" width="29.44140625" customWidth="1"/>
    <col min="11771" max="11771" width="6.44140625" customWidth="1"/>
    <col min="11772" max="11772" width="46.5546875" customWidth="1"/>
    <col min="11773" max="11773" width="29.44140625" customWidth="1"/>
    <col min="12027" max="12027" width="6.44140625" customWidth="1"/>
    <col min="12028" max="12028" width="46.5546875" customWidth="1"/>
    <col min="12029" max="12029" width="29.44140625" customWidth="1"/>
    <col min="12283" max="12283" width="6.44140625" customWidth="1"/>
    <col min="12284" max="12284" width="46.5546875" customWidth="1"/>
    <col min="12285" max="12285" width="29.44140625" customWidth="1"/>
    <col min="12539" max="12539" width="6.44140625" customWidth="1"/>
    <col min="12540" max="12540" width="46.5546875" customWidth="1"/>
    <col min="12541" max="12541" width="29.44140625" customWidth="1"/>
    <col min="12795" max="12795" width="6.44140625" customWidth="1"/>
    <col min="12796" max="12796" width="46.5546875" customWidth="1"/>
    <col min="12797" max="12797" width="29.44140625" customWidth="1"/>
    <col min="13051" max="13051" width="6.44140625" customWidth="1"/>
    <col min="13052" max="13052" width="46.5546875" customWidth="1"/>
    <col min="13053" max="13053" width="29.44140625" customWidth="1"/>
    <col min="13307" max="13307" width="6.44140625" customWidth="1"/>
    <col min="13308" max="13308" width="46.5546875" customWidth="1"/>
    <col min="13309" max="13309" width="29.44140625" customWidth="1"/>
    <col min="13563" max="13563" width="6.44140625" customWidth="1"/>
    <col min="13564" max="13564" width="46.5546875" customWidth="1"/>
    <col min="13565" max="13565" width="29.44140625" customWidth="1"/>
    <col min="13819" max="13819" width="6.44140625" customWidth="1"/>
    <col min="13820" max="13820" width="46.5546875" customWidth="1"/>
    <col min="13821" max="13821" width="29.44140625" customWidth="1"/>
    <col min="14075" max="14075" width="6.44140625" customWidth="1"/>
    <col min="14076" max="14076" width="46.5546875" customWidth="1"/>
    <col min="14077" max="14077" width="29.44140625" customWidth="1"/>
    <col min="14331" max="14331" width="6.44140625" customWidth="1"/>
    <col min="14332" max="14332" width="46.5546875" customWidth="1"/>
    <col min="14333" max="14333" width="29.44140625" customWidth="1"/>
    <col min="14587" max="14587" width="6.44140625" customWidth="1"/>
    <col min="14588" max="14588" width="46.5546875" customWidth="1"/>
    <col min="14589" max="14589" width="29.44140625" customWidth="1"/>
    <col min="14843" max="14843" width="6.44140625" customWidth="1"/>
    <col min="14844" max="14844" width="46.5546875" customWidth="1"/>
    <col min="14845" max="14845" width="29.44140625" customWidth="1"/>
    <col min="15099" max="15099" width="6.44140625" customWidth="1"/>
    <col min="15100" max="15100" width="46.5546875" customWidth="1"/>
    <col min="15101" max="15101" width="29.44140625" customWidth="1"/>
    <col min="15355" max="15355" width="6.44140625" customWidth="1"/>
    <col min="15356" max="15356" width="46.5546875" customWidth="1"/>
    <col min="15357" max="15357" width="29.44140625" customWidth="1"/>
    <col min="15611" max="15611" width="6.44140625" customWidth="1"/>
    <col min="15612" max="15612" width="46.5546875" customWidth="1"/>
    <col min="15613" max="15613" width="29.44140625" customWidth="1"/>
    <col min="15867" max="15867" width="6.44140625" customWidth="1"/>
    <col min="15868" max="15868" width="46.5546875" customWidth="1"/>
    <col min="15869" max="15869" width="29.44140625" customWidth="1"/>
    <col min="16123" max="16123" width="6.44140625" customWidth="1"/>
    <col min="16124" max="16124" width="46.5546875" customWidth="1"/>
    <col min="16125" max="16125" width="29.44140625" customWidth="1"/>
  </cols>
  <sheetData>
    <row r="1" spans="1:8" x14ac:dyDescent="0.25">
      <c r="B1" s="100" t="s">
        <v>174</v>
      </c>
      <c r="E1" t="s">
        <v>263</v>
      </c>
    </row>
    <row r="2" spans="1:8" x14ac:dyDescent="0.25">
      <c r="B2" s="100" t="s">
        <v>238</v>
      </c>
      <c r="E2" t="s">
        <v>256</v>
      </c>
    </row>
    <row r="3" spans="1:8" x14ac:dyDescent="0.25">
      <c r="B3" s="100"/>
      <c r="C3" s="100" t="s">
        <v>224</v>
      </c>
      <c r="E3" t="s">
        <v>74</v>
      </c>
    </row>
    <row r="4" spans="1:8" ht="13.8" thickBot="1" x14ac:dyDescent="0.3">
      <c r="B4" s="100"/>
    </row>
    <row r="5" spans="1:8" ht="39.6" x14ac:dyDescent="0.25">
      <c r="A5" s="119" t="s">
        <v>1</v>
      </c>
      <c r="B5" s="120" t="s">
        <v>216</v>
      </c>
      <c r="C5" s="121" t="s">
        <v>175</v>
      </c>
      <c r="D5" s="122" t="s">
        <v>39</v>
      </c>
      <c r="E5" s="123" t="s">
        <v>241</v>
      </c>
      <c r="F5" s="123" t="s">
        <v>40</v>
      </c>
      <c r="G5" s="123" t="s">
        <v>239</v>
      </c>
      <c r="H5" s="123" t="s">
        <v>240</v>
      </c>
    </row>
    <row r="6" spans="1:8" x14ac:dyDescent="0.25">
      <c r="A6" s="124">
        <v>27</v>
      </c>
      <c r="B6" s="125" t="s">
        <v>3</v>
      </c>
      <c r="C6" s="126">
        <f t="shared" ref="C6:C37" si="0">SUM(D6:H6)</f>
        <v>424011893</v>
      </c>
      <c r="D6" s="127">
        <v>56271623</v>
      </c>
      <c r="E6" s="127">
        <v>157727861</v>
      </c>
      <c r="F6" s="127">
        <v>95183207</v>
      </c>
      <c r="G6" s="127">
        <v>26421480</v>
      </c>
      <c r="H6" s="127">
        <v>88407722</v>
      </c>
    </row>
    <row r="7" spans="1:8" ht="26.4" x14ac:dyDescent="0.25">
      <c r="A7" s="124">
        <v>28</v>
      </c>
      <c r="B7" s="125" t="s">
        <v>4</v>
      </c>
      <c r="C7" s="126">
        <f t="shared" si="0"/>
        <v>69347591</v>
      </c>
      <c r="D7" s="127">
        <v>9340448</v>
      </c>
      <c r="E7" s="127">
        <v>27983839</v>
      </c>
      <c r="F7" s="127">
        <v>14277480</v>
      </c>
      <c r="G7" s="127">
        <v>4143532</v>
      </c>
      <c r="H7" s="127">
        <v>13602292</v>
      </c>
    </row>
    <row r="8" spans="1:8" x14ac:dyDescent="0.25">
      <c r="A8" s="124">
        <v>87</v>
      </c>
      <c r="B8" s="125" t="s">
        <v>5</v>
      </c>
      <c r="C8" s="126">
        <f t="shared" si="0"/>
        <v>336888332</v>
      </c>
      <c r="D8" s="127">
        <v>147279366</v>
      </c>
      <c r="E8" s="127">
        <v>38763400</v>
      </c>
      <c r="F8" s="127">
        <v>68948270</v>
      </c>
      <c r="G8" s="127">
        <v>34741972</v>
      </c>
      <c r="H8" s="127">
        <v>47155324</v>
      </c>
    </row>
    <row r="9" spans="1:8" x14ac:dyDescent="0.25">
      <c r="A9" s="124">
        <v>88</v>
      </c>
      <c r="B9" s="128" t="s">
        <v>6</v>
      </c>
      <c r="C9" s="129">
        <f t="shared" si="0"/>
        <v>0</v>
      </c>
      <c r="D9" s="130">
        <f>D10</f>
        <v>0</v>
      </c>
      <c r="E9" s="131">
        <f>E10</f>
        <v>0</v>
      </c>
      <c r="F9" s="131">
        <f>F10</f>
        <v>0</v>
      </c>
      <c r="G9" s="131">
        <f>G10</f>
        <v>0</v>
      </c>
      <c r="H9" s="131">
        <f>H10</f>
        <v>0</v>
      </c>
    </row>
    <row r="10" spans="1:8" ht="26.4" x14ac:dyDescent="0.25">
      <c r="A10" s="124">
        <v>89</v>
      </c>
      <c r="B10" s="128" t="s">
        <v>7</v>
      </c>
      <c r="C10" s="129">
        <f t="shared" si="0"/>
        <v>0</v>
      </c>
      <c r="D10" s="132"/>
      <c r="E10" s="133"/>
      <c r="F10" s="133"/>
      <c r="G10" s="133"/>
      <c r="H10" s="133"/>
    </row>
    <row r="11" spans="1:8" x14ac:dyDescent="0.25">
      <c r="A11" s="124">
        <v>90</v>
      </c>
      <c r="B11" s="128" t="s">
        <v>8</v>
      </c>
      <c r="C11" s="129">
        <f t="shared" si="0"/>
        <v>0</v>
      </c>
      <c r="D11" s="130">
        <f>D12</f>
        <v>0</v>
      </c>
      <c r="E11" s="131">
        <f>E12</f>
        <v>0</v>
      </c>
      <c r="F11" s="131">
        <f>F12</f>
        <v>0</v>
      </c>
      <c r="G11" s="131">
        <f>G12</f>
        <v>0</v>
      </c>
      <c r="H11" s="131">
        <f>H12</f>
        <v>0</v>
      </c>
    </row>
    <row r="12" spans="1:8" x14ac:dyDescent="0.25">
      <c r="A12" s="124">
        <v>91</v>
      </c>
      <c r="B12" s="128" t="s">
        <v>9</v>
      </c>
      <c r="C12" s="129">
        <f t="shared" si="0"/>
        <v>0</v>
      </c>
      <c r="D12" s="130"/>
      <c r="E12" s="131"/>
      <c r="F12" s="131"/>
      <c r="G12" s="131"/>
      <c r="H12" s="131"/>
    </row>
    <row r="13" spans="1:8" x14ac:dyDescent="0.25">
      <c r="A13" s="124">
        <v>92</v>
      </c>
      <c r="B13" s="128" t="s">
        <v>10</v>
      </c>
      <c r="C13" s="129">
        <f t="shared" si="0"/>
        <v>8250000</v>
      </c>
      <c r="D13" s="131">
        <f>SUM(D14:D15)</f>
        <v>8250000</v>
      </c>
      <c r="E13" s="131">
        <f>SUM(E14:E15)</f>
        <v>0</v>
      </c>
      <c r="F13" s="131">
        <f>SUM(F14:F15)</f>
        <v>0</v>
      </c>
      <c r="G13" s="131">
        <f>SUM(G14:G15)</f>
        <v>0</v>
      </c>
      <c r="H13" s="131">
        <f>SUM(H14:H15)</f>
        <v>0</v>
      </c>
    </row>
    <row r="14" spans="1:8" x14ac:dyDescent="0.25">
      <c r="A14" s="124">
        <v>93</v>
      </c>
      <c r="B14" s="128" t="s">
        <v>11</v>
      </c>
      <c r="C14" s="129">
        <f t="shared" si="0"/>
        <v>0</v>
      </c>
      <c r="D14" s="132"/>
      <c r="E14" s="133"/>
      <c r="F14" s="133"/>
      <c r="G14" s="133"/>
      <c r="H14" s="133"/>
    </row>
    <row r="15" spans="1:8" x14ac:dyDescent="0.25">
      <c r="A15" s="124">
        <v>94</v>
      </c>
      <c r="B15" s="128" t="s">
        <v>12</v>
      </c>
      <c r="C15" s="129">
        <f t="shared" si="0"/>
        <v>8250000</v>
      </c>
      <c r="D15" s="132">
        <v>8250000</v>
      </c>
      <c r="E15" s="133"/>
      <c r="F15" s="133"/>
      <c r="G15" s="133"/>
      <c r="H15" s="133"/>
    </row>
    <row r="16" spans="1:8" x14ac:dyDescent="0.25">
      <c r="A16" s="124">
        <v>96</v>
      </c>
      <c r="B16" s="134" t="s">
        <v>13</v>
      </c>
      <c r="C16" s="129">
        <f t="shared" si="0"/>
        <v>8250000</v>
      </c>
      <c r="D16" s="135">
        <f>D9+D11+D13</f>
        <v>8250000</v>
      </c>
      <c r="E16" s="136">
        <f>E9+E11+E13</f>
        <v>0</v>
      </c>
      <c r="F16" s="136">
        <f>F9+F11+F13</f>
        <v>0</v>
      </c>
      <c r="G16" s="136">
        <f>G9+G11+G13</f>
        <v>0</v>
      </c>
      <c r="H16" s="136">
        <f>H9+H11+H13</f>
        <v>0</v>
      </c>
    </row>
    <row r="17" spans="1:8" ht="18.75" customHeight="1" x14ac:dyDescent="0.25">
      <c r="A17" s="124">
        <v>97</v>
      </c>
      <c r="B17" s="128" t="s">
        <v>14</v>
      </c>
      <c r="C17" s="129">
        <f t="shared" si="0"/>
        <v>18001826</v>
      </c>
      <c r="D17" s="132">
        <v>18001826</v>
      </c>
      <c r="E17" s="133"/>
      <c r="F17" s="133"/>
      <c r="G17" s="133"/>
      <c r="H17" s="133"/>
    </row>
    <row r="18" spans="1:8" ht="26.4" x14ac:dyDescent="0.25">
      <c r="A18" s="124">
        <v>98</v>
      </c>
      <c r="B18" s="128" t="s">
        <v>15</v>
      </c>
      <c r="C18" s="129">
        <f t="shared" si="0"/>
        <v>197092829</v>
      </c>
      <c r="D18" s="137">
        <f>SUM(D19:D22)</f>
        <v>197092829</v>
      </c>
      <c r="E18" s="138">
        <f>SUM(E19:E22)</f>
        <v>0</v>
      </c>
      <c r="F18" s="138">
        <f>SUM(F19:F22)</f>
        <v>0</v>
      </c>
      <c r="G18" s="138">
        <f>SUM(G19:G22)</f>
        <v>0</v>
      </c>
      <c r="H18" s="138">
        <f>SUM(H19:H22)</f>
        <v>0</v>
      </c>
    </row>
    <row r="19" spans="1:8" x14ac:dyDescent="0.25">
      <c r="A19" s="124">
        <v>99</v>
      </c>
      <c r="B19" s="128" t="s">
        <v>217</v>
      </c>
      <c r="C19" s="129">
        <f t="shared" si="0"/>
        <v>500000</v>
      </c>
      <c r="D19" s="132">
        <v>500000</v>
      </c>
      <c r="E19" s="133"/>
      <c r="F19" s="133"/>
      <c r="G19" s="133"/>
      <c r="H19" s="133"/>
    </row>
    <row r="20" spans="1:8" x14ac:dyDescent="0.25">
      <c r="A20" s="124">
        <v>100</v>
      </c>
      <c r="B20" s="128" t="s">
        <v>16</v>
      </c>
      <c r="C20" s="129">
        <f t="shared" si="0"/>
        <v>0</v>
      </c>
      <c r="D20" s="132"/>
      <c r="E20" s="133"/>
      <c r="F20" s="133"/>
      <c r="G20" s="133"/>
      <c r="H20" s="133"/>
    </row>
    <row r="21" spans="1:8" x14ac:dyDescent="0.25">
      <c r="A21" s="124">
        <v>101</v>
      </c>
      <c r="B21" s="128" t="s">
        <v>17</v>
      </c>
      <c r="C21" s="129">
        <f t="shared" si="0"/>
        <v>0</v>
      </c>
      <c r="D21" s="132"/>
      <c r="E21" s="133"/>
      <c r="F21" s="133"/>
      <c r="G21" s="133"/>
      <c r="H21" s="133"/>
    </row>
    <row r="22" spans="1:8" x14ac:dyDescent="0.25">
      <c r="A22" s="124">
        <v>102</v>
      </c>
      <c r="B22" s="128" t="s">
        <v>18</v>
      </c>
      <c r="C22" s="129">
        <f t="shared" si="0"/>
        <v>196592829</v>
      </c>
      <c r="D22" s="132">
        <v>196592829</v>
      </c>
      <c r="E22" s="133"/>
      <c r="F22" s="133"/>
      <c r="G22" s="133"/>
      <c r="H22" s="133"/>
    </row>
    <row r="23" spans="1:8" ht="26.4" x14ac:dyDescent="0.25">
      <c r="A23" s="124">
        <v>103</v>
      </c>
      <c r="B23" s="128" t="s">
        <v>230</v>
      </c>
      <c r="C23" s="129">
        <f t="shared" si="0"/>
        <v>34262186</v>
      </c>
      <c r="D23" s="132">
        <v>34262186</v>
      </c>
      <c r="E23" s="133"/>
      <c r="F23" s="133"/>
      <c r="G23" s="133"/>
      <c r="H23" s="133"/>
    </row>
    <row r="24" spans="1:8" ht="16.5" customHeight="1" x14ac:dyDescent="0.25">
      <c r="A24" s="124"/>
      <c r="B24" s="128" t="s">
        <v>219</v>
      </c>
      <c r="C24" s="129">
        <f t="shared" si="0"/>
        <v>0</v>
      </c>
      <c r="D24" s="132"/>
      <c r="E24" s="133"/>
      <c r="F24" s="133"/>
      <c r="G24" s="133"/>
      <c r="H24" s="133"/>
    </row>
    <row r="25" spans="1:8" ht="16.5" customHeight="1" x14ac:dyDescent="0.25">
      <c r="A25" s="124">
        <v>104</v>
      </c>
      <c r="B25" s="128" t="s">
        <v>19</v>
      </c>
      <c r="C25" s="129">
        <f t="shared" si="0"/>
        <v>94340826</v>
      </c>
      <c r="D25" s="132">
        <v>94340826</v>
      </c>
      <c r="E25" s="133"/>
      <c r="F25" s="133"/>
      <c r="G25" s="133"/>
      <c r="H25" s="133"/>
    </row>
    <row r="26" spans="1:8" ht="18" customHeight="1" x14ac:dyDescent="0.25">
      <c r="A26" s="124">
        <v>105</v>
      </c>
      <c r="B26" s="134" t="s">
        <v>20</v>
      </c>
      <c r="C26" s="129">
        <f t="shared" si="0"/>
        <v>343697667</v>
      </c>
      <c r="D26" s="135">
        <f>D17+D18+D23+D24+D25</f>
        <v>343697667</v>
      </c>
      <c r="E26" s="136">
        <f>E17+E18+E23+E24+E25</f>
        <v>0</v>
      </c>
      <c r="F26" s="136">
        <f>F17+F18+F23+F24+F25</f>
        <v>0</v>
      </c>
      <c r="G26" s="136">
        <f>G17+G18+G23+G24+G25</f>
        <v>0</v>
      </c>
      <c r="H26" s="136">
        <f>H17+H18+H23+H24+H25</f>
        <v>0</v>
      </c>
    </row>
    <row r="27" spans="1:8" x14ac:dyDescent="0.25">
      <c r="A27" s="124">
        <v>106</v>
      </c>
      <c r="B27" s="128" t="s">
        <v>21</v>
      </c>
      <c r="C27" s="129">
        <f t="shared" si="0"/>
        <v>480000</v>
      </c>
      <c r="D27" s="132">
        <v>130000</v>
      </c>
      <c r="E27" s="133">
        <v>300000</v>
      </c>
      <c r="F27" s="133"/>
      <c r="G27" s="133">
        <v>50000</v>
      </c>
      <c r="H27" s="133"/>
    </row>
    <row r="28" spans="1:8" x14ac:dyDescent="0.25">
      <c r="A28" s="124">
        <v>107</v>
      </c>
      <c r="B28" s="128" t="s">
        <v>22</v>
      </c>
      <c r="C28" s="129">
        <f t="shared" si="0"/>
        <v>297241669</v>
      </c>
      <c r="D28" s="132">
        <v>297241669</v>
      </c>
      <c r="E28" s="133"/>
      <c r="F28" s="133"/>
      <c r="G28" s="133"/>
      <c r="H28" s="133"/>
    </row>
    <row r="29" spans="1:8" x14ac:dyDescent="0.25">
      <c r="A29" s="124">
        <v>108</v>
      </c>
      <c r="B29" s="128" t="s">
        <v>23</v>
      </c>
      <c r="C29" s="129">
        <f t="shared" si="0"/>
        <v>2130000</v>
      </c>
      <c r="D29" s="132">
        <v>80000</v>
      </c>
      <c r="E29" s="133">
        <v>1500000</v>
      </c>
      <c r="F29" s="133">
        <v>200000</v>
      </c>
      <c r="G29" s="133"/>
      <c r="H29" s="133">
        <v>350000</v>
      </c>
    </row>
    <row r="30" spans="1:8" x14ac:dyDescent="0.25">
      <c r="A30" s="124">
        <v>109</v>
      </c>
      <c r="B30" s="128" t="s">
        <v>24</v>
      </c>
      <c r="C30" s="129">
        <f t="shared" si="0"/>
        <v>44170799</v>
      </c>
      <c r="D30" s="132">
        <v>32577012</v>
      </c>
      <c r="E30" s="133">
        <v>4000000</v>
      </c>
      <c r="F30" s="133">
        <v>3487410</v>
      </c>
      <c r="G30" s="133">
        <v>3156377</v>
      </c>
      <c r="H30" s="133">
        <v>950000</v>
      </c>
    </row>
    <row r="31" spans="1:8" ht="26.4" x14ac:dyDescent="0.25">
      <c r="A31" s="124">
        <v>110</v>
      </c>
      <c r="B31" s="128" t="s">
        <v>25</v>
      </c>
      <c r="C31" s="129">
        <f t="shared" si="0"/>
        <v>25188302</v>
      </c>
      <c r="D31" s="132">
        <v>21669579</v>
      </c>
      <c r="E31" s="133">
        <v>1566000</v>
      </c>
      <c r="F31" s="133">
        <v>995601</v>
      </c>
      <c r="G31" s="133">
        <v>606122</v>
      </c>
      <c r="H31" s="133">
        <v>351000</v>
      </c>
    </row>
    <row r="32" spans="1:8" x14ac:dyDescent="0.25">
      <c r="A32" s="124">
        <v>111</v>
      </c>
      <c r="B32" s="134" t="s">
        <v>26</v>
      </c>
      <c r="C32" s="129">
        <f t="shared" si="0"/>
        <v>369210770</v>
      </c>
      <c r="D32" s="135">
        <f>SUM(D27:D31)</f>
        <v>351698260</v>
      </c>
      <c r="E32" s="136">
        <f>SUM(E27:E31)</f>
        <v>7366000</v>
      </c>
      <c r="F32" s="136">
        <f>SUM(F27:F31)</f>
        <v>4683011</v>
      </c>
      <c r="G32" s="136">
        <f>SUM(G27:G31)</f>
        <v>3812499</v>
      </c>
      <c r="H32" s="136">
        <f>SUM(H27:H31)</f>
        <v>1651000</v>
      </c>
    </row>
    <row r="33" spans="1:8" x14ac:dyDescent="0.25">
      <c r="A33" s="124">
        <v>112</v>
      </c>
      <c r="B33" s="128" t="s">
        <v>27</v>
      </c>
      <c r="C33" s="129">
        <f t="shared" si="0"/>
        <v>110527336</v>
      </c>
      <c r="D33" s="132">
        <v>110527336</v>
      </c>
      <c r="E33" s="133"/>
      <c r="F33" s="133"/>
      <c r="G33" s="133"/>
      <c r="H33" s="133"/>
    </row>
    <row r="34" spans="1:8" x14ac:dyDescent="0.25">
      <c r="A34" s="124"/>
      <c r="B34" s="128" t="s">
        <v>220</v>
      </c>
      <c r="C34" s="129">
        <f t="shared" si="0"/>
        <v>200000</v>
      </c>
      <c r="D34" s="132"/>
      <c r="E34" s="133">
        <v>200000</v>
      </c>
      <c r="F34" s="133"/>
      <c r="G34" s="133"/>
      <c r="H34" s="133"/>
    </row>
    <row r="35" spans="1:8" x14ac:dyDescent="0.25">
      <c r="A35" s="124">
        <v>113</v>
      </c>
      <c r="B35" s="128" t="s">
        <v>28</v>
      </c>
      <c r="C35" s="129">
        <f t="shared" si="0"/>
        <v>0</v>
      </c>
      <c r="D35" s="132"/>
      <c r="E35" s="133"/>
      <c r="F35" s="133"/>
      <c r="G35" s="133"/>
      <c r="H35" s="133"/>
    </row>
    <row r="36" spans="1:8" ht="26.4" x14ac:dyDescent="0.25">
      <c r="A36" s="124">
        <v>114</v>
      </c>
      <c r="B36" s="128" t="s">
        <v>29</v>
      </c>
      <c r="C36" s="129">
        <f t="shared" si="0"/>
        <v>16114581</v>
      </c>
      <c r="D36" s="132">
        <v>16060581</v>
      </c>
      <c r="E36" s="133">
        <v>54000</v>
      </c>
      <c r="F36" s="133"/>
      <c r="G36" s="133"/>
      <c r="H36" s="133"/>
    </row>
    <row r="37" spans="1:8" x14ac:dyDescent="0.25">
      <c r="A37" s="124">
        <v>115</v>
      </c>
      <c r="B37" s="134" t="s">
        <v>30</v>
      </c>
      <c r="C37" s="129">
        <f t="shared" si="0"/>
        <v>126841917</v>
      </c>
      <c r="D37" s="135">
        <f>SUM(D33:D36)</f>
        <v>126587917</v>
      </c>
      <c r="E37" s="136">
        <f>SUM(E33:E36)</f>
        <v>254000</v>
      </c>
      <c r="F37" s="136">
        <f>SUM(F33:F36)</f>
        <v>0</v>
      </c>
      <c r="G37" s="136">
        <f>SUM(G33:G36)</f>
        <v>0</v>
      </c>
      <c r="H37" s="136">
        <f>SUM(H33:H36)</f>
        <v>0</v>
      </c>
    </row>
    <row r="38" spans="1:8" ht="26.4" x14ac:dyDescent="0.25">
      <c r="A38" s="124">
        <v>116</v>
      </c>
      <c r="B38" s="128" t="s">
        <v>231</v>
      </c>
      <c r="C38" s="129">
        <f>SUM(D38:H38)</f>
        <v>34250362</v>
      </c>
      <c r="D38" s="130">
        <v>34250362</v>
      </c>
      <c r="E38" s="131">
        <f>SUM(E39:E41)</f>
        <v>0</v>
      </c>
      <c r="F38" s="131">
        <f>SUM(F39:F41)</f>
        <v>0</v>
      </c>
      <c r="G38" s="131">
        <f>SUM(G39:G41)</f>
        <v>0</v>
      </c>
      <c r="H38" s="131">
        <f>SUM(H39:H41)</f>
        <v>0</v>
      </c>
    </row>
    <row r="39" spans="1:8" x14ac:dyDescent="0.25">
      <c r="A39" s="124">
        <v>119</v>
      </c>
      <c r="B39" s="128" t="s">
        <v>232</v>
      </c>
      <c r="C39" s="129">
        <f t="shared" ref="C39:C48" si="1">SUM(D39:H39)</f>
        <v>482790</v>
      </c>
      <c r="D39" s="132">
        <v>482790</v>
      </c>
      <c r="E39" s="133"/>
      <c r="F39" s="133"/>
      <c r="G39" s="133"/>
      <c r="H39" s="133"/>
    </row>
    <row r="40" spans="1:8" ht="26.4" x14ac:dyDescent="0.25">
      <c r="A40" s="124">
        <v>118</v>
      </c>
      <c r="B40" s="128" t="s">
        <v>221</v>
      </c>
      <c r="C40" s="129">
        <f t="shared" si="1"/>
        <v>0</v>
      </c>
      <c r="D40" s="132"/>
      <c r="E40" s="133"/>
      <c r="F40" s="133"/>
      <c r="G40" s="133"/>
      <c r="H40" s="133"/>
    </row>
    <row r="41" spans="1:8" x14ac:dyDescent="0.25">
      <c r="A41" s="124">
        <v>117</v>
      </c>
      <c r="B41" s="128" t="s">
        <v>222</v>
      </c>
      <c r="C41" s="129">
        <f t="shared" si="1"/>
        <v>145530</v>
      </c>
      <c r="D41" s="132">
        <v>145530</v>
      </c>
      <c r="E41" s="133"/>
      <c r="F41" s="133"/>
      <c r="G41" s="133"/>
      <c r="H41" s="133"/>
    </row>
    <row r="42" spans="1:8" x14ac:dyDescent="0.25">
      <c r="A42" s="124">
        <v>120</v>
      </c>
      <c r="B42" s="134" t="s">
        <v>31</v>
      </c>
      <c r="C42" s="129">
        <f t="shared" si="1"/>
        <v>34733152</v>
      </c>
      <c r="D42" s="135">
        <f>D38+D39</f>
        <v>34733152</v>
      </c>
      <c r="E42" s="135">
        <f t="shared" ref="E42:H42" si="2">E38+E39</f>
        <v>0</v>
      </c>
      <c r="F42" s="135">
        <f t="shared" si="2"/>
        <v>0</v>
      </c>
      <c r="G42" s="135">
        <f t="shared" si="2"/>
        <v>0</v>
      </c>
      <c r="H42" s="135">
        <f t="shared" si="2"/>
        <v>0</v>
      </c>
    </row>
    <row r="43" spans="1:8" x14ac:dyDescent="0.25">
      <c r="A43" s="124">
        <v>121</v>
      </c>
      <c r="B43" s="139" t="s">
        <v>32</v>
      </c>
      <c r="C43" s="129">
        <f t="shared" si="1"/>
        <v>1712981322</v>
      </c>
      <c r="D43" s="140">
        <f>D6+D7+D8+D16+D26+D32+D37+D42</f>
        <v>1077858433</v>
      </c>
      <c r="E43" s="141">
        <f>E6+E7+E8+E16+E26+E32+E37+E42</f>
        <v>232095100</v>
      </c>
      <c r="F43" s="141">
        <f>F6+F7+F8+F16+F26+F32+F37+F42</f>
        <v>183091968</v>
      </c>
      <c r="G43" s="141">
        <f>G6+G7+G8+G16+G26+G32+G37+G42</f>
        <v>69119483</v>
      </c>
      <c r="H43" s="141">
        <f>H6+H7+H8+H16+H26+H32+H37+H42</f>
        <v>150816338</v>
      </c>
    </row>
    <row r="44" spans="1:8" ht="26.4" x14ac:dyDescent="0.25">
      <c r="A44" s="124">
        <v>122</v>
      </c>
      <c r="B44" s="128" t="s">
        <v>33</v>
      </c>
      <c r="C44" s="129">
        <f t="shared" si="1"/>
        <v>18237164</v>
      </c>
      <c r="D44" s="171">
        <v>18237164</v>
      </c>
      <c r="E44" s="133"/>
      <c r="F44" s="133"/>
      <c r="G44" s="133"/>
      <c r="H44" s="133"/>
    </row>
    <row r="45" spans="1:8" ht="26.4" x14ac:dyDescent="0.25">
      <c r="A45" s="124">
        <v>123</v>
      </c>
      <c r="B45" s="128" t="s">
        <v>34</v>
      </c>
      <c r="C45" s="129">
        <f>SUM(D45:H45)</f>
        <v>553670482</v>
      </c>
      <c r="D45" s="157">
        <f>techn!C76</f>
        <v>553670482</v>
      </c>
      <c r="E45" s="133"/>
      <c r="F45" s="133"/>
      <c r="G45" s="133"/>
      <c r="H45" s="133"/>
    </row>
    <row r="46" spans="1:8" x14ac:dyDescent="0.25">
      <c r="A46" s="124">
        <v>124</v>
      </c>
      <c r="B46" s="128" t="s">
        <v>35</v>
      </c>
      <c r="C46" s="129">
        <f t="shared" si="1"/>
        <v>571907646</v>
      </c>
      <c r="D46" s="130">
        <f>SUM(D44:D45)</f>
        <v>571907646</v>
      </c>
      <c r="E46" s="131">
        <f>SUM(E44:E45)</f>
        <v>0</v>
      </c>
      <c r="F46" s="131">
        <f>SUM(F44:F45)</f>
        <v>0</v>
      </c>
      <c r="G46" s="131">
        <f>SUM(G44:G45)</f>
        <v>0</v>
      </c>
      <c r="H46" s="131">
        <f>SUM(H44:H45)</f>
        <v>0</v>
      </c>
    </row>
    <row r="47" spans="1:8" ht="13.8" thickBot="1" x14ac:dyDescent="0.3">
      <c r="A47" s="124">
        <v>125</v>
      </c>
      <c r="B47" s="142" t="s">
        <v>36</v>
      </c>
      <c r="C47" s="129">
        <f t="shared" si="1"/>
        <v>571907646</v>
      </c>
      <c r="D47" s="143">
        <f>D46</f>
        <v>571907646</v>
      </c>
      <c r="E47" s="144">
        <f>E46</f>
        <v>0</v>
      </c>
      <c r="F47" s="144">
        <f>F46</f>
        <v>0</v>
      </c>
      <c r="G47" s="144">
        <f>G46</f>
        <v>0</v>
      </c>
      <c r="H47" s="144">
        <f>H46</f>
        <v>0</v>
      </c>
    </row>
    <row r="48" spans="1:8" ht="14.4" thickTop="1" thickBot="1" x14ac:dyDescent="0.3">
      <c r="A48" s="124">
        <v>126</v>
      </c>
      <c r="B48" s="18" t="s">
        <v>37</v>
      </c>
      <c r="C48" s="129">
        <f t="shared" si="1"/>
        <v>2284888968</v>
      </c>
      <c r="D48" s="17">
        <f>D43+D47</f>
        <v>1649766079</v>
      </c>
      <c r="E48" s="9">
        <f>E43+E47</f>
        <v>232095100</v>
      </c>
      <c r="F48" s="9">
        <f>F43+F47</f>
        <v>183091968</v>
      </c>
      <c r="G48" s="9">
        <f>G43+G47</f>
        <v>69119483</v>
      </c>
      <c r="H48" s="9">
        <f>H43+H47</f>
        <v>150816338</v>
      </c>
    </row>
    <row r="49" spans="3:8" ht="13.8" thickTop="1" x14ac:dyDescent="0.25">
      <c r="C49" s="98">
        <f>techn!C79</f>
        <v>2284888968</v>
      </c>
      <c r="D49" s="98">
        <f>D48-techn!D79</f>
        <v>0</v>
      </c>
      <c r="E49" s="98">
        <f>E48-techn!E79</f>
        <v>0</v>
      </c>
      <c r="F49" s="98">
        <f>F48-techn!F79</f>
        <v>0</v>
      </c>
      <c r="G49" s="98">
        <f>G48-techn!G79</f>
        <v>0</v>
      </c>
      <c r="H49" s="98">
        <f>H48-techn!H79</f>
        <v>0</v>
      </c>
    </row>
    <row r="50" spans="3:8" x14ac:dyDescent="0.25">
      <c r="C50" s="98">
        <f>C49-C48</f>
        <v>0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workbookViewId="0">
      <selection activeCell="G1" sqref="G1"/>
    </sheetView>
  </sheetViews>
  <sheetFormatPr defaultColWidth="9.109375" defaultRowHeight="13.2" x14ac:dyDescent="0.25"/>
  <cols>
    <col min="1" max="1" width="5.6640625" style="24" customWidth="1"/>
    <col min="2" max="2" width="4.5546875" style="24" customWidth="1"/>
    <col min="3" max="3" width="27.33203125" style="24" customWidth="1"/>
    <col min="4" max="4" width="18.33203125" style="24" customWidth="1"/>
    <col min="5" max="5" width="7.44140625" style="24" customWidth="1"/>
    <col min="6" max="6" width="24.6640625" style="24" customWidth="1"/>
    <col min="7" max="7" width="16.6640625" style="24" customWidth="1"/>
    <col min="8" max="8" width="14.6640625" style="24" bestFit="1" customWidth="1"/>
    <col min="9" max="16384" width="9.109375" style="24"/>
  </cols>
  <sheetData>
    <row r="1" spans="1:8" x14ac:dyDescent="0.25">
      <c r="C1" s="25" t="s">
        <v>82</v>
      </c>
      <c r="D1" s="25"/>
      <c r="E1" s="26"/>
      <c r="F1" s="26"/>
      <c r="G1" t="s">
        <v>264</v>
      </c>
    </row>
    <row r="2" spans="1:8" x14ac:dyDescent="0.25">
      <c r="C2" s="26"/>
      <c r="D2" s="26" t="s">
        <v>244</v>
      </c>
      <c r="E2" s="26"/>
      <c r="F2" s="26"/>
      <c r="G2" t="s">
        <v>262</v>
      </c>
      <c r="H2" s="27"/>
    </row>
    <row r="3" spans="1:8" x14ac:dyDescent="0.25">
      <c r="C3" s="24" t="s">
        <v>83</v>
      </c>
      <c r="G3" s="19" t="s">
        <v>81</v>
      </c>
      <c r="H3" s="27"/>
    </row>
    <row r="4" spans="1:8" x14ac:dyDescent="0.25">
      <c r="G4" s="19"/>
      <c r="H4" s="27"/>
    </row>
    <row r="5" spans="1:8" x14ac:dyDescent="0.25">
      <c r="B5" s="24" t="s">
        <v>84</v>
      </c>
      <c r="C5" s="24" t="s">
        <v>75</v>
      </c>
      <c r="D5" s="24" t="s">
        <v>76</v>
      </c>
      <c r="E5" s="24" t="s">
        <v>85</v>
      </c>
      <c r="F5" s="24" t="s">
        <v>86</v>
      </c>
      <c r="G5" s="19" t="s">
        <v>77</v>
      </c>
      <c r="H5" s="27"/>
    </row>
    <row r="6" spans="1:8" x14ac:dyDescent="0.25">
      <c r="A6" s="21">
        <v>1</v>
      </c>
      <c r="B6" s="180" t="s">
        <v>87</v>
      </c>
      <c r="C6" s="180"/>
      <c r="D6" s="180"/>
      <c r="E6" s="180" t="s">
        <v>88</v>
      </c>
      <c r="F6" s="180"/>
      <c r="G6" s="180"/>
    </row>
    <row r="7" spans="1:8" x14ac:dyDescent="0.25">
      <c r="A7" s="21">
        <v>2</v>
      </c>
      <c r="B7" s="28" t="s">
        <v>89</v>
      </c>
      <c r="C7" s="28" t="s">
        <v>90</v>
      </c>
      <c r="D7" s="28"/>
      <c r="E7" s="28" t="s">
        <v>89</v>
      </c>
      <c r="F7" s="28" t="s">
        <v>91</v>
      </c>
      <c r="G7" s="28"/>
    </row>
    <row r="8" spans="1:8" x14ac:dyDescent="0.25">
      <c r="A8" s="21">
        <v>3</v>
      </c>
      <c r="B8" s="29" t="s">
        <v>92</v>
      </c>
      <c r="C8" s="30" t="s">
        <v>93</v>
      </c>
      <c r="D8" s="46">
        <f>techn!C21</f>
        <v>625584627</v>
      </c>
      <c r="E8" s="29" t="s">
        <v>92</v>
      </c>
      <c r="F8" s="29" t="s">
        <v>94</v>
      </c>
      <c r="G8" s="46">
        <f>'1'!C6</f>
        <v>424011893</v>
      </c>
    </row>
    <row r="9" spans="1:8" x14ac:dyDescent="0.25">
      <c r="A9" s="21">
        <v>4</v>
      </c>
      <c r="B9" s="29" t="s">
        <v>95</v>
      </c>
      <c r="C9" s="30" t="s">
        <v>96</v>
      </c>
      <c r="D9" s="46">
        <f>techn!C40</f>
        <v>305000000</v>
      </c>
      <c r="E9" s="29" t="s">
        <v>95</v>
      </c>
      <c r="F9" s="29" t="s">
        <v>97</v>
      </c>
      <c r="G9" s="46">
        <f>'1'!C7</f>
        <v>69347591</v>
      </c>
    </row>
    <row r="10" spans="1:8" x14ac:dyDescent="0.25">
      <c r="A10" s="21">
        <v>5</v>
      </c>
      <c r="B10" s="29" t="s">
        <v>98</v>
      </c>
      <c r="C10" s="30" t="s">
        <v>99</v>
      </c>
      <c r="D10" s="46">
        <f>techn!C62</f>
        <v>34387588</v>
      </c>
      <c r="E10" s="29" t="s">
        <v>98</v>
      </c>
      <c r="F10" s="29" t="s">
        <v>100</v>
      </c>
      <c r="G10" s="46">
        <f>'1'!C8</f>
        <v>336888332</v>
      </c>
    </row>
    <row r="11" spans="1:8" x14ac:dyDescent="0.25">
      <c r="A11" s="21">
        <v>6</v>
      </c>
      <c r="B11" s="29" t="s">
        <v>101</v>
      </c>
      <c r="C11" s="30" t="s">
        <v>102</v>
      </c>
      <c r="D11" s="46"/>
      <c r="E11" s="29" t="s">
        <v>101</v>
      </c>
      <c r="F11" s="29" t="s">
        <v>103</v>
      </c>
      <c r="G11" s="46">
        <f>'1'!C16</f>
        <v>8250000</v>
      </c>
    </row>
    <row r="12" spans="1:8" x14ac:dyDescent="0.25">
      <c r="A12" s="21">
        <v>7</v>
      </c>
      <c r="B12" s="29" t="s">
        <v>104</v>
      </c>
      <c r="C12" s="29"/>
      <c r="D12" s="46"/>
      <c r="E12" s="29" t="s">
        <v>104</v>
      </c>
      <c r="F12" s="29" t="s">
        <v>105</v>
      </c>
      <c r="G12" s="49">
        <f>'1'!C26</f>
        <v>343697667</v>
      </c>
    </row>
    <row r="13" spans="1:8" x14ac:dyDescent="0.25">
      <c r="A13" s="21">
        <v>8</v>
      </c>
      <c r="B13" s="29" t="s">
        <v>106</v>
      </c>
      <c r="C13" s="29"/>
      <c r="D13" s="46"/>
      <c r="E13" s="29" t="s">
        <v>106</v>
      </c>
      <c r="F13" s="29"/>
      <c r="G13" s="46"/>
    </row>
    <row r="14" spans="1:8" x14ac:dyDescent="0.25">
      <c r="A14" s="21">
        <v>9</v>
      </c>
      <c r="B14" s="29"/>
      <c r="C14" s="29"/>
      <c r="D14" s="46"/>
      <c r="E14" s="29" t="s">
        <v>107</v>
      </c>
      <c r="F14" s="29"/>
      <c r="G14" s="46"/>
    </row>
    <row r="15" spans="1:8" x14ac:dyDescent="0.25">
      <c r="A15" s="21">
        <v>10</v>
      </c>
      <c r="B15" s="29"/>
      <c r="C15" s="29"/>
      <c r="D15" s="46"/>
      <c r="E15" s="29"/>
      <c r="F15" s="29"/>
      <c r="G15" s="46"/>
    </row>
    <row r="16" spans="1:8" x14ac:dyDescent="0.25">
      <c r="A16" s="21">
        <v>11</v>
      </c>
      <c r="B16" s="31"/>
      <c r="C16" s="31" t="s">
        <v>248</v>
      </c>
      <c r="D16" s="50">
        <f>SUM(D8:D15)</f>
        <v>964972215</v>
      </c>
      <c r="E16" s="31"/>
      <c r="F16" s="31" t="s">
        <v>250</v>
      </c>
      <c r="G16" s="50">
        <f>SUM(G8:G14)</f>
        <v>1182195483</v>
      </c>
      <c r="H16" s="158">
        <f>D16-G16</f>
        <v>-217223268</v>
      </c>
    </row>
    <row r="17" spans="1:8" x14ac:dyDescent="0.25">
      <c r="A17" s="21">
        <v>12</v>
      </c>
      <c r="B17" s="29"/>
      <c r="C17" s="29"/>
      <c r="D17" s="46"/>
      <c r="E17" s="29"/>
      <c r="F17" s="29" t="s">
        <v>108</v>
      </c>
      <c r="G17" s="46">
        <f>D16</f>
        <v>964972215</v>
      </c>
    </row>
    <row r="18" spans="1:8" x14ac:dyDescent="0.25">
      <c r="A18" s="21">
        <v>13</v>
      </c>
      <c r="B18" s="29"/>
      <c r="C18" s="29"/>
      <c r="D18" s="46"/>
      <c r="E18" s="29"/>
      <c r="F18" s="29" t="s">
        <v>109</v>
      </c>
      <c r="G18" s="46">
        <f>G16-G17</f>
        <v>217223268</v>
      </c>
    </row>
    <row r="19" spans="1:8" x14ac:dyDescent="0.25">
      <c r="A19" s="21">
        <v>14</v>
      </c>
      <c r="B19" s="29"/>
      <c r="C19" s="32"/>
      <c r="D19" s="46"/>
      <c r="E19" s="29"/>
      <c r="F19" s="29"/>
      <c r="G19" s="46"/>
    </row>
    <row r="20" spans="1:8" x14ac:dyDescent="0.25">
      <c r="A20" s="21">
        <v>15</v>
      </c>
      <c r="B20" s="31" t="s">
        <v>110</v>
      </c>
      <c r="C20" s="31" t="s">
        <v>111</v>
      </c>
      <c r="D20" s="50"/>
      <c r="E20" s="31" t="s">
        <v>110</v>
      </c>
      <c r="F20" s="31" t="s">
        <v>112</v>
      </c>
      <c r="G20" s="50"/>
    </row>
    <row r="21" spans="1:8" x14ac:dyDescent="0.25">
      <c r="A21" s="21">
        <v>16</v>
      </c>
      <c r="B21" s="29" t="s">
        <v>113</v>
      </c>
      <c r="C21" s="29" t="s">
        <v>114</v>
      </c>
      <c r="D21" s="46">
        <f>techn!C29</f>
        <v>40616618</v>
      </c>
      <c r="E21" s="29" t="s">
        <v>113</v>
      </c>
      <c r="F21" s="29" t="s">
        <v>80</v>
      </c>
      <c r="G21" s="46">
        <f>'1'!C32</f>
        <v>369210770</v>
      </c>
    </row>
    <row r="22" spans="1:8" x14ac:dyDescent="0.25">
      <c r="A22" s="21">
        <v>17</v>
      </c>
      <c r="B22" s="29" t="s">
        <v>115</v>
      </c>
      <c r="C22" s="29" t="s">
        <v>116</v>
      </c>
      <c r="D22" s="46">
        <f>techn!C65</f>
        <v>8000000</v>
      </c>
      <c r="E22" s="29" t="s">
        <v>115</v>
      </c>
      <c r="F22" s="29" t="s">
        <v>79</v>
      </c>
      <c r="G22" s="46">
        <f>'1'!C37</f>
        <v>126841917</v>
      </c>
    </row>
    <row r="23" spans="1:8" x14ac:dyDescent="0.25">
      <c r="A23" s="21">
        <v>18</v>
      </c>
      <c r="B23" s="29" t="s">
        <v>117</v>
      </c>
      <c r="C23" s="29" t="s">
        <v>118</v>
      </c>
      <c r="D23" s="46">
        <f>techn!C71</f>
        <v>0</v>
      </c>
      <c r="E23" s="29" t="s">
        <v>117</v>
      </c>
      <c r="F23" s="29" t="s">
        <v>119</v>
      </c>
      <c r="G23" s="46">
        <f>'1'!C42</f>
        <v>34733152</v>
      </c>
    </row>
    <row r="24" spans="1:8" x14ac:dyDescent="0.25">
      <c r="A24" s="21">
        <v>19</v>
      </c>
      <c r="B24" s="29" t="s">
        <v>120</v>
      </c>
      <c r="C24" s="29"/>
      <c r="D24" s="46"/>
      <c r="E24" s="29" t="s">
        <v>120</v>
      </c>
      <c r="F24" s="30"/>
      <c r="G24" s="46"/>
    </row>
    <row r="25" spans="1:8" x14ac:dyDescent="0.25">
      <c r="A25" s="21">
        <v>20</v>
      </c>
      <c r="B25" s="29" t="s">
        <v>121</v>
      </c>
      <c r="C25" s="29"/>
      <c r="D25" s="46"/>
      <c r="E25" s="29" t="s">
        <v>121</v>
      </c>
      <c r="F25" s="29"/>
      <c r="G25" s="46"/>
    </row>
    <row r="26" spans="1:8" x14ac:dyDescent="0.25">
      <c r="A26" s="21">
        <v>21</v>
      </c>
      <c r="B26" s="29" t="s">
        <v>122</v>
      </c>
      <c r="C26" s="29"/>
      <c r="D26" s="46"/>
      <c r="E26" s="29"/>
      <c r="F26" s="29"/>
      <c r="G26" s="46"/>
    </row>
    <row r="27" spans="1:8" x14ac:dyDescent="0.25">
      <c r="A27" s="21">
        <v>22</v>
      </c>
      <c r="B27" s="29" t="s">
        <v>123</v>
      </c>
      <c r="C27" s="33"/>
      <c r="D27" s="46"/>
      <c r="E27" s="29"/>
      <c r="F27" s="29"/>
      <c r="G27" s="46"/>
    </row>
    <row r="28" spans="1:8" x14ac:dyDescent="0.25">
      <c r="A28" s="21">
        <v>23</v>
      </c>
      <c r="B28" s="29" t="s">
        <v>124</v>
      </c>
      <c r="C28" s="29"/>
      <c r="D28" s="46"/>
      <c r="E28" s="29"/>
      <c r="F28" s="29"/>
      <c r="G28" s="46"/>
    </row>
    <row r="29" spans="1:8" x14ac:dyDescent="0.25">
      <c r="A29" s="21">
        <v>24</v>
      </c>
      <c r="B29" s="31"/>
      <c r="C29" s="31" t="s">
        <v>247</v>
      </c>
      <c r="D29" s="50">
        <f>SUM(D21:D28)</f>
        <v>48616618</v>
      </c>
      <c r="E29" s="31"/>
      <c r="F29" s="31" t="s">
        <v>251</v>
      </c>
      <c r="G29" s="50">
        <f>SUM(G21:G26)</f>
        <v>530785839</v>
      </c>
      <c r="H29" s="158">
        <f>D29-G29</f>
        <v>-482169221</v>
      </c>
    </row>
    <row r="30" spans="1:8" x14ac:dyDescent="0.25">
      <c r="A30" s="21">
        <v>25</v>
      </c>
      <c r="B30" s="29"/>
      <c r="C30" s="29"/>
      <c r="D30" s="46"/>
      <c r="E30" s="29"/>
      <c r="F30" s="29" t="s">
        <v>125</v>
      </c>
      <c r="G30" s="46">
        <f>D29</f>
        <v>48616618</v>
      </c>
    </row>
    <row r="31" spans="1:8" x14ac:dyDescent="0.25">
      <c r="A31" s="21">
        <v>26</v>
      </c>
      <c r="B31" s="29"/>
      <c r="C31" s="29"/>
      <c r="D31" s="46"/>
      <c r="E31" s="29"/>
      <c r="F31" s="29" t="s">
        <v>126</v>
      </c>
      <c r="G31" s="46">
        <f>G29-G30</f>
        <v>482169221</v>
      </c>
    </row>
    <row r="32" spans="1:8" x14ac:dyDescent="0.25">
      <c r="A32" s="21">
        <v>27</v>
      </c>
      <c r="B32" s="29"/>
      <c r="D32" s="46"/>
      <c r="E32" s="29"/>
      <c r="F32" s="29"/>
      <c r="G32" s="46"/>
    </row>
    <row r="33" spans="1:8" ht="13.8" thickBot="1" x14ac:dyDescent="0.3">
      <c r="A33" s="21">
        <v>28</v>
      </c>
      <c r="B33" s="34"/>
      <c r="C33" s="34" t="s">
        <v>246</v>
      </c>
      <c r="D33" s="51">
        <f>D16+D29</f>
        <v>1013588833</v>
      </c>
      <c r="E33" s="34"/>
      <c r="F33" s="34" t="s">
        <v>161</v>
      </c>
      <c r="G33" s="51">
        <f>SUM(G16+G29)</f>
        <v>1712981322</v>
      </c>
      <c r="H33" s="159">
        <f>D33-G33</f>
        <v>-699392489</v>
      </c>
    </row>
    <row r="34" spans="1:8" x14ac:dyDescent="0.25">
      <c r="A34" s="35"/>
      <c r="B34" s="35"/>
      <c r="C34" s="36" t="s">
        <v>225</v>
      </c>
      <c r="D34" s="53">
        <f>techn!C76</f>
        <v>553670482</v>
      </c>
      <c r="F34" s="36" t="s">
        <v>127</v>
      </c>
      <c r="G34" s="52">
        <f>'1'!C45</f>
        <v>553670482</v>
      </c>
      <c r="H34" s="158">
        <f>D34+D35+D36-G34-G35</f>
        <v>699392489</v>
      </c>
    </row>
    <row r="35" spans="1:8" x14ac:dyDescent="0.25">
      <c r="A35" s="35"/>
      <c r="B35" s="35"/>
      <c r="C35" s="36" t="s">
        <v>226</v>
      </c>
      <c r="D35" s="53">
        <f>techn!C74</f>
        <v>717629653</v>
      </c>
      <c r="F35" s="36" t="s">
        <v>128</v>
      </c>
      <c r="G35" s="52">
        <f>'1'!C44</f>
        <v>18237164</v>
      </c>
    </row>
    <row r="36" spans="1:8" x14ac:dyDescent="0.25">
      <c r="A36" s="35"/>
      <c r="B36" s="35"/>
      <c r="C36" s="36" t="s">
        <v>236</v>
      </c>
      <c r="D36" s="53">
        <f>techn!C73</f>
        <v>0</v>
      </c>
      <c r="F36" s="36"/>
      <c r="G36" s="52"/>
    </row>
    <row r="37" spans="1:8" x14ac:dyDescent="0.25">
      <c r="A37" s="35"/>
      <c r="B37" s="35"/>
      <c r="C37" s="36" t="s">
        <v>245</v>
      </c>
      <c r="D37" s="53">
        <f>SUM(D34:D36)</f>
        <v>1271300135</v>
      </c>
      <c r="F37" s="36" t="s">
        <v>249</v>
      </c>
      <c r="G37" s="52">
        <f>SUM(G34:G36)</f>
        <v>571907646</v>
      </c>
    </row>
    <row r="38" spans="1:8" x14ac:dyDescent="0.25">
      <c r="A38" s="35"/>
      <c r="B38" s="35"/>
      <c r="C38" s="164" t="s">
        <v>129</v>
      </c>
      <c r="D38" s="165">
        <f>D33+D37</f>
        <v>2284888968</v>
      </c>
      <c r="E38" s="166"/>
      <c r="F38" s="164" t="s">
        <v>130</v>
      </c>
      <c r="G38" s="167">
        <f>G33+G37</f>
        <v>2284888968</v>
      </c>
    </row>
    <row r="39" spans="1:8" x14ac:dyDescent="0.25">
      <c r="A39" s="35"/>
      <c r="B39" s="35"/>
      <c r="C39" s="35"/>
      <c r="D39" s="53"/>
      <c r="G39" s="52"/>
    </row>
    <row r="40" spans="1:8" x14ac:dyDescent="0.25">
      <c r="A40" s="35"/>
      <c r="B40" s="35"/>
      <c r="C40" s="35"/>
      <c r="D40" s="53"/>
      <c r="F40" s="158"/>
      <c r="G40" s="52"/>
    </row>
    <row r="41" spans="1:8" x14ac:dyDescent="0.25">
      <c r="D41" s="53"/>
    </row>
  </sheetData>
  <mergeCells count="2">
    <mergeCell ref="B6:D6"/>
    <mergeCell ref="E6:G6"/>
  </mergeCells>
  <phoneticPr fontId="2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C2" sqref="C2"/>
    </sheetView>
  </sheetViews>
  <sheetFormatPr defaultColWidth="9.109375" defaultRowHeight="13.2" x14ac:dyDescent="0.25"/>
  <cols>
    <col min="1" max="1" width="5" style="24" customWidth="1"/>
    <col min="2" max="2" width="48.5546875" style="24" customWidth="1"/>
    <col min="3" max="3" width="17.33203125" style="24" customWidth="1"/>
    <col min="4" max="16384" width="9.109375" style="24"/>
  </cols>
  <sheetData>
    <row r="1" spans="1:5" x14ac:dyDescent="0.25">
      <c r="B1" s="100" t="s">
        <v>238</v>
      </c>
    </row>
    <row r="2" spans="1:5" x14ac:dyDescent="0.25">
      <c r="B2" s="37" t="s">
        <v>0</v>
      </c>
      <c r="C2" t="s">
        <v>265</v>
      </c>
    </row>
    <row r="3" spans="1:5" x14ac:dyDescent="0.25">
      <c r="B3" s="26" t="s">
        <v>131</v>
      </c>
      <c r="C3" t="s">
        <v>261</v>
      </c>
    </row>
    <row r="5" spans="1:5" x14ac:dyDescent="0.25">
      <c r="B5" s="24" t="s">
        <v>84</v>
      </c>
      <c r="C5" s="24" t="s">
        <v>75</v>
      </c>
      <c r="D5" s="38" t="s">
        <v>81</v>
      </c>
    </row>
    <row r="6" spans="1:5" x14ac:dyDescent="0.25">
      <c r="A6" s="21">
        <v>1</v>
      </c>
      <c r="B6" s="39" t="s">
        <v>132</v>
      </c>
      <c r="C6" s="39" t="s">
        <v>242</v>
      </c>
    </row>
    <row r="7" spans="1:5" x14ac:dyDescent="0.25">
      <c r="A7" s="21">
        <v>2</v>
      </c>
      <c r="B7" s="29"/>
      <c r="C7" s="29"/>
    </row>
    <row r="8" spans="1:5" x14ac:dyDescent="0.25">
      <c r="A8" s="21">
        <v>3</v>
      </c>
      <c r="B8" s="29"/>
      <c r="C8" s="29"/>
    </row>
    <row r="9" spans="1:5" ht="13.8" thickBot="1" x14ac:dyDescent="0.3">
      <c r="A9" s="21">
        <v>4</v>
      </c>
      <c r="B9" s="40" t="s">
        <v>133</v>
      </c>
      <c r="C9" s="44">
        <v>1600000</v>
      </c>
      <c r="D9" s="24">
        <v>-500000</v>
      </c>
      <c r="E9" s="24">
        <v>69300</v>
      </c>
    </row>
    <row r="10" spans="1:5" x14ac:dyDescent="0.25">
      <c r="A10" s="21">
        <v>5</v>
      </c>
      <c r="B10" s="41" t="s">
        <v>134</v>
      </c>
      <c r="C10" s="45">
        <v>2000000</v>
      </c>
      <c r="D10" s="24">
        <v>-500000</v>
      </c>
    </row>
    <row r="11" spans="1:5" ht="13.8" thickBot="1" x14ac:dyDescent="0.3">
      <c r="A11" s="21">
        <v>6</v>
      </c>
      <c r="B11" s="29"/>
      <c r="C11" s="46"/>
    </row>
    <row r="12" spans="1:5" ht="13.8" thickBot="1" x14ac:dyDescent="0.3">
      <c r="A12" s="21">
        <v>7</v>
      </c>
      <c r="B12" s="42" t="s">
        <v>135</v>
      </c>
      <c r="C12" s="47">
        <v>500000</v>
      </c>
    </row>
    <row r="13" spans="1:5" ht="13.8" thickBot="1" x14ac:dyDescent="0.3">
      <c r="A13" s="21">
        <v>8</v>
      </c>
      <c r="B13" s="43" t="s">
        <v>136</v>
      </c>
      <c r="C13" s="48">
        <f>SUM(C9+C10+C12)</f>
        <v>4100000</v>
      </c>
    </row>
    <row r="14" spans="1:5" s="173" customFormat="1" x14ac:dyDescent="0.25">
      <c r="A14" s="172"/>
      <c r="B14" s="174" t="s">
        <v>252</v>
      </c>
      <c r="C14" s="175">
        <v>482790</v>
      </c>
      <c r="E14" s="173">
        <v>482790</v>
      </c>
    </row>
    <row r="15" spans="1:5" s="173" customFormat="1" x14ac:dyDescent="0.25">
      <c r="A15" s="172"/>
      <c r="B15" s="176" t="s">
        <v>253</v>
      </c>
      <c r="C15" s="177">
        <f>SUM(C13:C14)</f>
        <v>4582790</v>
      </c>
    </row>
    <row r="16" spans="1:5" s="173" customFormat="1" ht="3.75" customHeight="1" x14ac:dyDescent="0.25">
      <c r="A16" s="172"/>
      <c r="B16" s="178"/>
      <c r="C16" s="179"/>
    </row>
    <row r="17" spans="1:2" x14ac:dyDescent="0.25">
      <c r="A17" s="35"/>
    </row>
    <row r="18" spans="1:2" x14ac:dyDescent="0.25">
      <c r="A18" s="35"/>
      <c r="B18" s="24" t="s">
        <v>137</v>
      </c>
    </row>
    <row r="19" spans="1:2" x14ac:dyDescent="0.25">
      <c r="A19" s="35"/>
    </row>
    <row r="20" spans="1:2" x14ac:dyDescent="0.25">
      <c r="A20" s="35"/>
    </row>
    <row r="21" spans="1:2" x14ac:dyDescent="0.25">
      <c r="A21" s="35"/>
    </row>
    <row r="22" spans="1:2" x14ac:dyDescent="0.25">
      <c r="A22" s="35"/>
    </row>
  </sheetData>
  <phoneticPr fontId="22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3"/>
  <sheetViews>
    <sheetView workbookViewId="0">
      <pane ySplit="6" topLeftCell="A7" activePane="bottomLeft" state="frozen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00" t="s">
        <v>174</v>
      </c>
      <c r="F1" t="s">
        <v>266</v>
      </c>
    </row>
    <row r="2" spans="1:8" x14ac:dyDescent="0.25">
      <c r="B2" s="37" t="s">
        <v>235</v>
      </c>
      <c r="C2" s="101"/>
      <c r="F2" t="s">
        <v>260</v>
      </c>
    </row>
    <row r="3" spans="1:8" x14ac:dyDescent="0.25">
      <c r="C3" s="10"/>
      <c r="F3" t="s">
        <v>74</v>
      </c>
    </row>
    <row r="4" spans="1:8" x14ac:dyDescent="0.25">
      <c r="B4" s="102" t="s">
        <v>229</v>
      </c>
      <c r="C4" s="145" t="s">
        <v>223</v>
      </c>
    </row>
    <row r="5" spans="1:8" ht="39.6" x14ac:dyDescent="0.25">
      <c r="A5" s="1" t="s">
        <v>1</v>
      </c>
      <c r="B5" s="2" t="s">
        <v>2</v>
      </c>
      <c r="C5" s="3" t="s">
        <v>175</v>
      </c>
      <c r="D5" s="3" t="s">
        <v>39</v>
      </c>
      <c r="E5" s="3" t="s">
        <v>176</v>
      </c>
      <c r="F5" s="3" t="s">
        <v>40</v>
      </c>
      <c r="G5" s="3" t="s">
        <v>78</v>
      </c>
      <c r="H5" s="3" t="s">
        <v>41</v>
      </c>
    </row>
    <row r="6" spans="1:8" ht="26.4" x14ac:dyDescent="0.25">
      <c r="A6" s="4">
        <v>1</v>
      </c>
      <c r="B6" s="103" t="s">
        <v>42</v>
      </c>
      <c r="C6" s="104">
        <f>techn!C6-'5'!C6-'6'!C6</f>
        <v>173734496</v>
      </c>
      <c r="D6" s="104">
        <f>techn!D6-'5'!D6-'6'!D6</f>
        <v>173734496</v>
      </c>
      <c r="E6" s="104">
        <f>techn!E6-'5'!E6-'6'!E6</f>
        <v>0</v>
      </c>
      <c r="F6" s="104">
        <f>techn!F6-'5'!F6-'6'!F6</f>
        <v>0</v>
      </c>
      <c r="G6" s="104">
        <f>techn!G6-'5'!G6-'6'!G6</f>
        <v>0</v>
      </c>
      <c r="H6" s="104">
        <f>techn!H6-'5'!H6-'6'!H6</f>
        <v>0</v>
      </c>
    </row>
    <row r="7" spans="1:8" ht="26.4" x14ac:dyDescent="0.25">
      <c r="A7" s="4">
        <v>2</v>
      </c>
      <c r="B7" s="103" t="s">
        <v>177</v>
      </c>
      <c r="C7" s="104">
        <f>techn!C7-'5'!C7-'6'!C7</f>
        <v>160261530</v>
      </c>
      <c r="D7" s="104">
        <f>techn!D7-'5'!D7-'6'!D7</f>
        <v>160261530</v>
      </c>
      <c r="E7" s="104">
        <f>techn!E7-'5'!E7-'6'!E7</f>
        <v>0</v>
      </c>
      <c r="F7" s="104">
        <f>techn!F7-'5'!F7-'6'!F7</f>
        <v>0</v>
      </c>
      <c r="G7" s="104">
        <f>techn!G7-'5'!G7-'6'!G7</f>
        <v>0</v>
      </c>
      <c r="H7" s="104">
        <f>techn!H7-'5'!H7-'6'!H7</f>
        <v>0</v>
      </c>
    </row>
    <row r="8" spans="1:8" ht="26.4" x14ac:dyDescent="0.25">
      <c r="A8" s="4">
        <v>3</v>
      </c>
      <c r="B8" s="161" t="s">
        <v>233</v>
      </c>
      <c r="C8" s="104">
        <f>techn!C8-'5'!C8-'6'!C8</f>
        <v>45675941</v>
      </c>
      <c r="D8" s="104">
        <f>techn!D8-'5'!D8-'6'!D8</f>
        <v>45675941</v>
      </c>
      <c r="E8" s="104">
        <f>techn!E8-'5'!E8-'6'!E8</f>
        <v>0</v>
      </c>
      <c r="F8" s="104">
        <f>techn!F8-'5'!F8-'6'!F8</f>
        <v>0</v>
      </c>
      <c r="G8" s="104">
        <f>techn!G8-'5'!G8-'6'!G8</f>
        <v>0</v>
      </c>
      <c r="H8" s="104">
        <f>techn!H8-'5'!H8-'6'!H8</f>
        <v>0</v>
      </c>
    </row>
    <row r="9" spans="1:8" ht="18" customHeight="1" x14ac:dyDescent="0.25">
      <c r="A9" s="4">
        <v>4</v>
      </c>
      <c r="B9" s="161" t="s">
        <v>234</v>
      </c>
      <c r="C9" s="104">
        <f>techn!C9-'5'!C10-'6'!C10</f>
        <v>0</v>
      </c>
      <c r="D9" s="104">
        <f>techn!D9-'5'!D10-'6'!D10</f>
        <v>63456296</v>
      </c>
      <c r="E9" s="104">
        <f>techn!E9-'5'!E10-'6'!E10</f>
        <v>0</v>
      </c>
      <c r="F9" s="104">
        <f>techn!F9-'5'!F10-'6'!F10</f>
        <v>0</v>
      </c>
      <c r="G9" s="104">
        <f>techn!G9-'5'!G10-'6'!G10</f>
        <v>0</v>
      </c>
      <c r="H9" s="104">
        <f>techn!H9-'5'!H10-'6'!H10</f>
        <v>0</v>
      </c>
    </row>
    <row r="10" spans="1:8" ht="26.4" x14ac:dyDescent="0.25">
      <c r="A10" s="4">
        <v>5</v>
      </c>
      <c r="B10" s="103" t="s">
        <v>178</v>
      </c>
      <c r="C10" s="104">
        <f>techn!C10-'5'!C10-'6'!C10</f>
        <v>12800830</v>
      </c>
      <c r="D10" s="104">
        <f>techn!D10-'5'!D10-'6'!D10</f>
        <v>12800830</v>
      </c>
      <c r="E10" s="104">
        <f>techn!E10-'5'!E10-'6'!E10</f>
        <v>0</v>
      </c>
      <c r="F10" s="104">
        <f>techn!F10-'5'!F10-'6'!F10</f>
        <v>0</v>
      </c>
      <c r="G10" s="104">
        <f>techn!G10-'5'!G10-'6'!G10</f>
        <v>0</v>
      </c>
      <c r="H10" s="104">
        <f>techn!H10-'5'!H10-'6'!H10</f>
        <v>0</v>
      </c>
    </row>
    <row r="11" spans="1:8" ht="26.4" x14ac:dyDescent="0.25">
      <c r="A11" s="4">
        <v>6</v>
      </c>
      <c r="B11" s="103" t="s">
        <v>179</v>
      </c>
      <c r="C11" s="104">
        <f>techn!C11-'5'!C11-'6'!C11</f>
        <v>0</v>
      </c>
      <c r="D11" s="104">
        <f>techn!D11-'5'!D11-'6'!D11</f>
        <v>0</v>
      </c>
      <c r="E11" s="104">
        <f>techn!E11-'5'!E11-'6'!E11</f>
        <v>0</v>
      </c>
      <c r="F11" s="104">
        <f>techn!F11-'5'!F11-'6'!F11</f>
        <v>0</v>
      </c>
      <c r="G11" s="104">
        <f>techn!G11-'5'!G11-'6'!G11</f>
        <v>0</v>
      </c>
      <c r="H11" s="104">
        <f>techn!H11-'5'!H11-'6'!H11</f>
        <v>0</v>
      </c>
    </row>
    <row r="12" spans="1:8" x14ac:dyDescent="0.25">
      <c r="A12" s="4">
        <v>7</v>
      </c>
      <c r="B12" s="103" t="s">
        <v>180</v>
      </c>
      <c r="C12" s="104">
        <f>techn!C12-'5'!C12-'6'!C12</f>
        <v>0</v>
      </c>
      <c r="D12" s="104">
        <f>techn!D12-'5'!D12-'6'!D12</f>
        <v>0</v>
      </c>
      <c r="E12" s="104">
        <f>techn!E12-'5'!E12-'6'!E12</f>
        <v>0</v>
      </c>
      <c r="F12" s="104">
        <f>techn!F12-'5'!F12-'6'!F12</f>
        <v>0</v>
      </c>
      <c r="G12" s="104">
        <f>techn!G12-'5'!G12-'6'!G12</f>
        <v>0</v>
      </c>
      <c r="H12" s="104">
        <f>techn!H12-'5'!H12-'6'!H12</f>
        <v>0</v>
      </c>
    </row>
    <row r="13" spans="1:8" x14ac:dyDescent="0.25">
      <c r="A13" s="4">
        <v>8</v>
      </c>
      <c r="B13" s="103" t="s">
        <v>43</v>
      </c>
      <c r="C13" s="104">
        <f>techn!C13-'5'!C13-'6'!C13</f>
        <v>455929093</v>
      </c>
      <c r="D13" s="104">
        <f>techn!D13-'5'!D13-'6'!D13</f>
        <v>455929093</v>
      </c>
      <c r="E13" s="104">
        <f>techn!E13-'5'!E13-'6'!E13</f>
        <v>0</v>
      </c>
      <c r="F13" s="104">
        <f>techn!F13-'5'!F13-'6'!F13</f>
        <v>0</v>
      </c>
      <c r="G13" s="104">
        <f>techn!G13-'5'!G13-'6'!G13</f>
        <v>0</v>
      </c>
      <c r="H13" s="104">
        <f>techn!H13-'5'!H13-'6'!H13</f>
        <v>0</v>
      </c>
    </row>
    <row r="14" spans="1:8" s="107" customFormat="1" x14ac:dyDescent="0.25">
      <c r="A14" s="4">
        <v>9</v>
      </c>
      <c r="B14" s="105" t="s">
        <v>181</v>
      </c>
      <c r="C14" s="104">
        <f>techn!C14-'5'!C14-'6'!C14</f>
        <v>0</v>
      </c>
      <c r="D14" s="104">
        <f>techn!D14-'5'!D14-'6'!D14</f>
        <v>0</v>
      </c>
      <c r="E14" s="104">
        <f>techn!E14-'5'!E14-'6'!E14</f>
        <v>0</v>
      </c>
      <c r="F14" s="104">
        <f>techn!F14-'5'!F14-'6'!F14</f>
        <v>0</v>
      </c>
      <c r="G14" s="104">
        <f>techn!G14-'5'!G14-'6'!G14</f>
        <v>0</v>
      </c>
      <c r="H14" s="104">
        <f>techn!H14-'5'!H14-'6'!H14</f>
        <v>0</v>
      </c>
    </row>
    <row r="15" spans="1:8" ht="26.4" x14ac:dyDescent="0.25">
      <c r="A15" s="4">
        <v>10</v>
      </c>
      <c r="B15" s="103" t="s">
        <v>44</v>
      </c>
      <c r="C15" s="104">
        <f>techn!C15-'5'!C15-'6'!C15</f>
        <v>169655534</v>
      </c>
      <c r="D15" s="104">
        <f>techn!D15-'5'!D15-'6'!D15</f>
        <v>131962055</v>
      </c>
      <c r="E15" s="104">
        <f>techn!E15-'5'!E15-'6'!E15</f>
        <v>0</v>
      </c>
      <c r="F15" s="104">
        <f>techn!F15-'5'!F15-'6'!F15</f>
        <v>37693479</v>
      </c>
      <c r="G15" s="104">
        <f>techn!G15-'5'!G15-'6'!G15</f>
        <v>0</v>
      </c>
      <c r="H15" s="104">
        <f>techn!H15-'5'!H15-'6'!H15</f>
        <v>0</v>
      </c>
    </row>
    <row r="16" spans="1:8" x14ac:dyDescent="0.25">
      <c r="A16" s="4">
        <v>11</v>
      </c>
      <c r="B16" s="103" t="s">
        <v>182</v>
      </c>
      <c r="C16" s="104">
        <f>techn!C16-'5'!C16-'6'!C16</f>
        <v>63000000</v>
      </c>
      <c r="D16" s="104">
        <f>techn!D16-'5'!D16-'6'!D16</f>
        <v>63000000</v>
      </c>
      <c r="E16" s="104">
        <f>techn!E16-'5'!E16-'6'!E16</f>
        <v>0</v>
      </c>
      <c r="F16" s="104">
        <f>techn!F16-'5'!F16-'6'!F16</f>
        <v>0</v>
      </c>
      <c r="G16" s="104">
        <f>techn!G16-'5'!G16-'6'!G16</f>
        <v>0</v>
      </c>
      <c r="H16" s="104">
        <f>techn!H16-'5'!H16-'6'!H16</f>
        <v>0</v>
      </c>
    </row>
    <row r="17" spans="1:8" x14ac:dyDescent="0.25">
      <c r="A17" s="4">
        <v>12</v>
      </c>
      <c r="B17" s="103" t="s">
        <v>183</v>
      </c>
      <c r="C17" s="104">
        <f>techn!C17-'5'!C17-'6'!C17</f>
        <v>18331655</v>
      </c>
      <c r="D17" s="104">
        <f>techn!D17-'5'!D17-'6'!D17</f>
        <v>18331655</v>
      </c>
      <c r="E17" s="104">
        <f>techn!E17-'5'!E17-'6'!E17</f>
        <v>0</v>
      </c>
      <c r="F17" s="104">
        <f>techn!F17-'5'!F17-'6'!F17</f>
        <v>0</v>
      </c>
      <c r="G17" s="104">
        <f>techn!G17-'5'!G17-'6'!G17</f>
        <v>0</v>
      </c>
      <c r="H17" s="104">
        <f>techn!H17-'5'!H17-'6'!H17</f>
        <v>0</v>
      </c>
    </row>
    <row r="18" spans="1:8" x14ac:dyDescent="0.25">
      <c r="A18" s="4">
        <v>13</v>
      </c>
      <c r="B18" s="103" t="s">
        <v>184</v>
      </c>
      <c r="C18" s="104">
        <f>techn!C18-'5'!C18-'6'!C18</f>
        <v>50630400</v>
      </c>
      <c r="D18" s="104">
        <f>techn!D18-'5'!D18-'6'!D18</f>
        <v>50630400</v>
      </c>
      <c r="E18" s="104">
        <f>techn!E18-'5'!E18-'6'!E18</f>
        <v>0</v>
      </c>
      <c r="F18" s="104">
        <f>techn!F18-'5'!F18-'6'!F18</f>
        <v>0</v>
      </c>
      <c r="G18" s="104">
        <f>techn!G18-'5'!G18-'6'!G18</f>
        <v>0</v>
      </c>
      <c r="H18" s="104">
        <f>techn!H18-'5'!H18-'6'!H18</f>
        <v>0</v>
      </c>
    </row>
    <row r="19" spans="1:8" x14ac:dyDescent="0.25">
      <c r="A19" s="4">
        <v>14</v>
      </c>
      <c r="B19" s="103" t="s">
        <v>185</v>
      </c>
      <c r="C19" s="104">
        <f>techn!C19-'5'!C19-'6'!C19</f>
        <v>37693479</v>
      </c>
      <c r="D19" s="104">
        <f>techn!D19-'5'!D19-'6'!D19</f>
        <v>0</v>
      </c>
      <c r="E19" s="104">
        <f>techn!E19-'5'!E19-'6'!E19</f>
        <v>0</v>
      </c>
      <c r="F19" s="104">
        <f>techn!F19-'5'!F19-'6'!F19</f>
        <v>37693479</v>
      </c>
      <c r="G19" s="104">
        <f>techn!G19-'5'!G19-'6'!G19</f>
        <v>0</v>
      </c>
      <c r="H19" s="104">
        <f>techn!H19-'5'!H19-'6'!H19</f>
        <v>0</v>
      </c>
    </row>
    <row r="20" spans="1:8" x14ac:dyDescent="0.25">
      <c r="A20" s="4">
        <v>15</v>
      </c>
      <c r="B20" s="103" t="s">
        <v>186</v>
      </c>
      <c r="C20" s="104">
        <f>techn!C20-'5'!C20-'6'!C20</f>
        <v>0</v>
      </c>
      <c r="D20" s="104">
        <f>techn!D20-'5'!D20-'6'!D20</f>
        <v>0</v>
      </c>
      <c r="E20" s="104">
        <f>techn!E20-'5'!E20-'6'!E20</f>
        <v>0</v>
      </c>
      <c r="F20" s="104">
        <f>techn!F20-'5'!F20-'6'!F20</f>
        <v>0</v>
      </c>
      <c r="G20" s="104">
        <f>techn!G20-'5'!G20-'6'!G20</f>
        <v>0</v>
      </c>
      <c r="H20" s="104">
        <f>techn!H20-'5'!H20-'6'!H20</f>
        <v>0</v>
      </c>
    </row>
    <row r="21" spans="1:8" ht="26.4" x14ac:dyDescent="0.25">
      <c r="A21" s="4">
        <v>16</v>
      </c>
      <c r="B21" s="108" t="s">
        <v>45</v>
      </c>
      <c r="C21" s="104">
        <f>techn!C21-'5'!C21-'6'!C21</f>
        <v>625584627</v>
      </c>
      <c r="D21" s="104">
        <f>techn!D21-'5'!D21-'6'!D21</f>
        <v>587891148</v>
      </c>
      <c r="E21" s="104">
        <f>techn!E21-'5'!E21-'6'!E21</f>
        <v>0</v>
      </c>
      <c r="F21" s="104">
        <f>techn!F21-'5'!F21-'6'!F21</f>
        <v>37693479</v>
      </c>
      <c r="G21" s="104">
        <f>techn!G21-'5'!G21-'6'!G21</f>
        <v>0</v>
      </c>
      <c r="H21" s="104">
        <f>techn!H21-'5'!H21-'6'!H21</f>
        <v>0</v>
      </c>
    </row>
    <row r="22" spans="1:8" x14ac:dyDescent="0.25">
      <c r="A22" s="4">
        <v>17</v>
      </c>
      <c r="B22" s="103" t="s">
        <v>46</v>
      </c>
      <c r="C22" s="104">
        <f>techn!C22-'5'!C22-'6'!C22</f>
        <v>0</v>
      </c>
      <c r="D22" s="104">
        <f>techn!D22-'5'!D22-'6'!D22</f>
        <v>0</v>
      </c>
      <c r="E22" s="104">
        <f>techn!E22-'5'!E22-'6'!E22</f>
        <v>0</v>
      </c>
      <c r="F22" s="104">
        <f>techn!F22-'5'!F22-'6'!F22</f>
        <v>0</v>
      </c>
      <c r="G22" s="104">
        <f>techn!G22-'5'!G22-'6'!G22</f>
        <v>0</v>
      </c>
      <c r="H22" s="104">
        <f>techn!H22-'5'!H22-'6'!H22</f>
        <v>0</v>
      </c>
    </row>
    <row r="23" spans="1:8" x14ac:dyDescent="0.25">
      <c r="A23" s="4">
        <v>18</v>
      </c>
      <c r="B23" s="103" t="s">
        <v>187</v>
      </c>
      <c r="C23" s="104">
        <f>techn!C23-'5'!C23-'6'!C23</f>
        <v>0</v>
      </c>
      <c r="D23" s="104">
        <f>techn!D23-'5'!D23-'6'!D23</f>
        <v>0</v>
      </c>
      <c r="E23" s="104">
        <f>techn!E23-'5'!E23-'6'!E23</f>
        <v>0</v>
      </c>
      <c r="F23" s="104">
        <f>techn!F23-'5'!F23-'6'!F23</f>
        <v>0</v>
      </c>
      <c r="G23" s="104">
        <f>techn!G23-'5'!G23-'6'!G23</f>
        <v>0</v>
      </c>
      <c r="H23" s="104">
        <f>techn!H23-'5'!H23-'6'!H23</f>
        <v>0</v>
      </c>
    </row>
    <row r="24" spans="1:8" x14ac:dyDescent="0.25">
      <c r="A24" s="4">
        <v>19</v>
      </c>
      <c r="B24" s="103" t="s">
        <v>188</v>
      </c>
      <c r="C24" s="104">
        <f>techn!C24-'5'!C24-'6'!C24</f>
        <v>40616618</v>
      </c>
      <c r="D24" s="104">
        <f>techn!D24-'5'!D24-'6'!D24</f>
        <v>40616618</v>
      </c>
      <c r="E24" s="104">
        <f>techn!E24-'5'!E24-'6'!E24</f>
        <v>0</v>
      </c>
      <c r="F24" s="104">
        <f>techn!F24-'5'!F24-'6'!F24</f>
        <v>0</v>
      </c>
      <c r="G24" s="104">
        <f>techn!G24-'5'!G24-'6'!G24</f>
        <v>0</v>
      </c>
      <c r="H24" s="104">
        <f>techn!H24-'5'!H24-'6'!H24</f>
        <v>0</v>
      </c>
    </row>
    <row r="25" spans="1:8" x14ac:dyDescent="0.25">
      <c r="A25" s="4">
        <v>20</v>
      </c>
      <c r="B25" s="103" t="s">
        <v>189</v>
      </c>
      <c r="C25" s="104">
        <f>techn!C25-'5'!C25-'6'!C25</f>
        <v>0</v>
      </c>
      <c r="D25" s="104">
        <f>techn!D25-'5'!D25-'6'!D25</f>
        <v>0</v>
      </c>
      <c r="E25" s="104">
        <f>techn!E25-'5'!E25-'6'!E25</f>
        <v>0</v>
      </c>
      <c r="F25" s="104">
        <f>techn!F25-'5'!F25-'6'!F25</f>
        <v>0</v>
      </c>
      <c r="G25" s="104">
        <f>techn!G25-'5'!G25-'6'!G25</f>
        <v>0</v>
      </c>
      <c r="H25" s="104">
        <f>techn!H25-'5'!H25-'6'!H25</f>
        <v>0</v>
      </c>
    </row>
    <row r="26" spans="1:8" x14ac:dyDescent="0.25">
      <c r="A26" s="4">
        <v>21</v>
      </c>
      <c r="B26" s="103" t="s">
        <v>190</v>
      </c>
      <c r="C26" s="104">
        <f>techn!C26-'5'!C26-'6'!C26</f>
        <v>40616618</v>
      </c>
      <c r="D26" s="104">
        <f>techn!D26-'5'!D26-'6'!D26</f>
        <v>40616618</v>
      </c>
      <c r="E26" s="104">
        <f>techn!E26-'5'!E26-'6'!E26</f>
        <v>0</v>
      </c>
      <c r="F26" s="104">
        <f>techn!F26-'5'!F26-'6'!F26</f>
        <v>0</v>
      </c>
      <c r="G26" s="104">
        <f>techn!G26-'5'!G26-'6'!G26</f>
        <v>0</v>
      </c>
      <c r="H26" s="104">
        <f>techn!H26-'5'!H26-'6'!H26</f>
        <v>0</v>
      </c>
    </row>
    <row r="27" spans="1:8" x14ac:dyDescent="0.25">
      <c r="A27" s="4">
        <v>22</v>
      </c>
      <c r="B27" s="103" t="s">
        <v>191</v>
      </c>
      <c r="C27" s="104">
        <f>techn!C27-'5'!C27-'6'!C27</f>
        <v>0</v>
      </c>
      <c r="D27" s="104">
        <f>techn!D27-'5'!D27-'6'!D27</f>
        <v>0</v>
      </c>
      <c r="E27" s="104">
        <f>techn!E27-'5'!E27-'6'!E27</f>
        <v>0</v>
      </c>
      <c r="F27" s="104">
        <f>techn!F27-'5'!F27-'6'!F27</f>
        <v>0</v>
      </c>
      <c r="G27" s="104">
        <f>techn!G27-'5'!G27-'6'!G27</f>
        <v>0</v>
      </c>
      <c r="H27" s="104">
        <f>techn!H27-'5'!H27-'6'!H27</f>
        <v>0</v>
      </c>
    </row>
    <row r="28" spans="1:8" x14ac:dyDescent="0.25">
      <c r="A28" s="4">
        <v>23</v>
      </c>
      <c r="B28" s="110" t="s">
        <v>192</v>
      </c>
      <c r="C28" s="104">
        <f>techn!C28-'5'!C28-'6'!C28</f>
        <v>0</v>
      </c>
      <c r="D28" s="104">
        <f>techn!D28-'5'!D28-'6'!D28</f>
        <v>0</v>
      </c>
      <c r="E28" s="104">
        <f>techn!E28-'5'!E28-'6'!E28</f>
        <v>0</v>
      </c>
      <c r="F28" s="104">
        <f>techn!F28-'5'!F28-'6'!F28</f>
        <v>0</v>
      </c>
      <c r="G28" s="104">
        <f>techn!G28-'5'!G28-'6'!G28</f>
        <v>0</v>
      </c>
      <c r="H28" s="104">
        <f>techn!H28-'5'!H28-'6'!H28</f>
        <v>0</v>
      </c>
    </row>
    <row r="29" spans="1:8" ht="26.4" x14ac:dyDescent="0.25">
      <c r="A29" s="4">
        <v>24</v>
      </c>
      <c r="B29" s="108" t="s">
        <v>47</v>
      </c>
      <c r="C29" s="104">
        <f>techn!C29-'5'!C29-'6'!C29</f>
        <v>40616618</v>
      </c>
      <c r="D29" s="104">
        <f>techn!D29-'5'!D29-'6'!D29</f>
        <v>40616618</v>
      </c>
      <c r="E29" s="104">
        <f>techn!E29-'5'!E29-'6'!E29</f>
        <v>0</v>
      </c>
      <c r="F29" s="104">
        <f>techn!F29-'5'!F29-'6'!F29</f>
        <v>0</v>
      </c>
      <c r="G29" s="104">
        <f>techn!G29-'5'!G29-'6'!G29</f>
        <v>0</v>
      </c>
      <c r="H29" s="104">
        <f>techn!H29-'5'!H29-'6'!H29</f>
        <v>0</v>
      </c>
    </row>
    <row r="30" spans="1:8" x14ac:dyDescent="0.25">
      <c r="A30" s="4">
        <v>25</v>
      </c>
      <c r="B30" s="103" t="s">
        <v>48</v>
      </c>
      <c r="C30" s="104">
        <f>techn!C30-'5'!C30-'6'!C30</f>
        <v>95446169</v>
      </c>
      <c r="D30" s="104">
        <f>techn!D30-'5'!D30-'6'!D30</f>
        <v>95446169</v>
      </c>
      <c r="E30" s="104">
        <f>techn!E30-'5'!E30-'6'!E30</f>
        <v>0</v>
      </c>
      <c r="F30" s="104">
        <f>techn!F30-'5'!F30-'6'!F30</f>
        <v>0</v>
      </c>
      <c r="G30" s="104">
        <f>techn!G30-'5'!G30-'6'!G30</f>
        <v>0</v>
      </c>
      <c r="H30" s="104">
        <f>techn!H30-'5'!H30-'6'!H30</f>
        <v>0</v>
      </c>
    </row>
    <row r="31" spans="1:8" x14ac:dyDescent="0.25">
      <c r="A31" s="4">
        <v>26</v>
      </c>
      <c r="B31" s="103" t="s">
        <v>49</v>
      </c>
      <c r="C31" s="104">
        <f>techn!C31-'5'!C31-'6'!C31</f>
        <v>95446169</v>
      </c>
      <c r="D31" s="104">
        <f>techn!D31-'5'!D31-'6'!D31</f>
        <v>95446169</v>
      </c>
      <c r="E31" s="104">
        <f>techn!E31-'5'!E31-'6'!E31</f>
        <v>0</v>
      </c>
      <c r="F31" s="104">
        <f>techn!F31-'5'!F31-'6'!F31</f>
        <v>0</v>
      </c>
      <c r="G31" s="104">
        <f>techn!G31-'5'!G31-'6'!G31</f>
        <v>0</v>
      </c>
      <c r="H31" s="104">
        <f>techn!H31-'5'!H31-'6'!H31</f>
        <v>0</v>
      </c>
    </row>
    <row r="32" spans="1:8" ht="16.5" customHeight="1" x14ac:dyDescent="0.25">
      <c r="A32" s="4">
        <v>27</v>
      </c>
      <c r="B32" s="103" t="s">
        <v>50</v>
      </c>
      <c r="C32" s="104">
        <f>techn!C32-'5'!C32-'6'!C32</f>
        <v>0</v>
      </c>
      <c r="D32" s="104">
        <f>techn!D32-'5'!D32-'6'!D32</f>
        <v>0</v>
      </c>
      <c r="E32" s="104">
        <f>techn!E32-'5'!E32-'6'!E32</f>
        <v>0</v>
      </c>
      <c r="F32" s="104">
        <f>techn!F32-'5'!F32-'6'!F32</f>
        <v>0</v>
      </c>
      <c r="G32" s="104">
        <f>techn!G32-'5'!G32-'6'!G32</f>
        <v>0</v>
      </c>
      <c r="H32" s="104">
        <f>techn!H32-'5'!H32-'6'!H32</f>
        <v>0</v>
      </c>
    </row>
    <row r="33" spans="1:8" ht="18.75" customHeight="1" x14ac:dyDescent="0.25">
      <c r="A33" s="4">
        <v>28</v>
      </c>
      <c r="B33" s="103" t="s">
        <v>51</v>
      </c>
      <c r="C33" s="104">
        <f>techn!C33-'5'!C33-'6'!C33</f>
        <v>188171700</v>
      </c>
      <c r="D33" s="104">
        <f>techn!D33-'5'!D33-'6'!D33</f>
        <v>188171700</v>
      </c>
      <c r="E33" s="104">
        <f>techn!E33-'5'!E33-'6'!E33</f>
        <v>0</v>
      </c>
      <c r="F33" s="104">
        <f>techn!F33-'5'!F33-'6'!F33</f>
        <v>0</v>
      </c>
      <c r="G33" s="104">
        <f>techn!G33-'5'!G33-'6'!G33</f>
        <v>0</v>
      </c>
      <c r="H33" s="104">
        <f>techn!H33-'5'!H33-'6'!H33</f>
        <v>0</v>
      </c>
    </row>
    <row r="34" spans="1:8" x14ac:dyDescent="0.25">
      <c r="A34" s="4">
        <v>29</v>
      </c>
      <c r="B34" s="103" t="s">
        <v>193</v>
      </c>
      <c r="C34" s="104">
        <f>techn!C34-'5'!C34-'6'!C34</f>
        <v>0</v>
      </c>
      <c r="D34" s="104">
        <f>techn!D34-'5'!D34-'6'!D34</f>
        <v>0</v>
      </c>
      <c r="E34" s="104">
        <f>techn!E34-'5'!E34-'6'!E34</f>
        <v>0</v>
      </c>
      <c r="F34" s="104">
        <f>techn!F34-'5'!F34-'6'!F34</f>
        <v>0</v>
      </c>
      <c r="G34" s="104">
        <f>techn!G34-'5'!G34-'6'!G34</f>
        <v>0</v>
      </c>
      <c r="H34" s="104">
        <f>techn!H34-'5'!H34-'6'!H34</f>
        <v>0</v>
      </c>
    </row>
    <row r="35" spans="1:8" ht="26.4" x14ac:dyDescent="0.25">
      <c r="A35" s="4">
        <v>30</v>
      </c>
      <c r="B35" s="103" t="s">
        <v>194</v>
      </c>
      <c r="C35" s="104">
        <f>techn!C35-'5'!C35-'6'!C35</f>
        <v>0</v>
      </c>
      <c r="D35" s="104">
        <f>techn!D35-'5'!D35-'6'!D35</f>
        <v>0</v>
      </c>
      <c r="E35" s="104">
        <f>techn!E35-'5'!E35-'6'!E35</f>
        <v>0</v>
      </c>
      <c r="F35" s="104">
        <f>techn!F35-'5'!F35-'6'!F35</f>
        <v>0</v>
      </c>
      <c r="G35" s="104">
        <f>techn!G35-'5'!G35-'6'!G35</f>
        <v>0</v>
      </c>
      <c r="H35" s="104">
        <f>techn!H35-'5'!H35-'6'!H35</f>
        <v>0</v>
      </c>
    </row>
    <row r="36" spans="1:8" x14ac:dyDescent="0.25">
      <c r="A36" s="4">
        <v>31</v>
      </c>
      <c r="B36" s="103" t="s">
        <v>52</v>
      </c>
      <c r="C36" s="104">
        <f>techn!C36-'5'!C36-'6'!C36</f>
        <v>188171700</v>
      </c>
      <c r="D36" s="104">
        <f>techn!D36-'5'!D36-'6'!D36</f>
        <v>188171700</v>
      </c>
      <c r="E36" s="104">
        <f>techn!E36-'5'!E36-'6'!E36</f>
        <v>0</v>
      </c>
      <c r="F36" s="104">
        <f>techn!F36-'5'!F36-'6'!F36</f>
        <v>0</v>
      </c>
      <c r="G36" s="104">
        <f>techn!G36-'5'!G36-'6'!G36</f>
        <v>0</v>
      </c>
      <c r="H36" s="104">
        <f>techn!H36-'5'!H36-'6'!H36</f>
        <v>0</v>
      </c>
    </row>
    <row r="37" spans="1:8" x14ac:dyDescent="0.25">
      <c r="A37" s="4">
        <v>32</v>
      </c>
      <c r="B37" s="103" t="s">
        <v>53</v>
      </c>
      <c r="C37" s="104">
        <f>techn!C37-'5'!C37-'6'!C37</f>
        <v>0</v>
      </c>
      <c r="D37" s="104">
        <f>techn!D37-'5'!D37-'6'!D37</f>
        <v>0</v>
      </c>
      <c r="E37" s="104">
        <f>techn!E37-'5'!E37-'6'!E37</f>
        <v>0</v>
      </c>
      <c r="F37" s="104">
        <f>techn!F37-'5'!F37-'6'!F37</f>
        <v>0</v>
      </c>
      <c r="G37" s="104">
        <f>techn!G37-'5'!G37-'6'!G37</f>
        <v>0</v>
      </c>
      <c r="H37" s="104">
        <f>techn!H37-'5'!H37-'6'!H37</f>
        <v>0</v>
      </c>
    </row>
    <row r="38" spans="1:8" ht="39.6" x14ac:dyDescent="0.25">
      <c r="A38" s="4">
        <v>33</v>
      </c>
      <c r="B38" s="103" t="s">
        <v>195</v>
      </c>
      <c r="C38" s="104">
        <f>techn!C38-'5'!C38-'6'!C38</f>
        <v>0</v>
      </c>
      <c r="D38" s="104">
        <f>techn!D38-'5'!D38-'6'!D38</f>
        <v>0</v>
      </c>
      <c r="E38" s="104">
        <f>techn!E38-'5'!E38-'6'!E38</f>
        <v>0</v>
      </c>
      <c r="F38" s="104">
        <f>techn!F38-'5'!F38-'6'!F38</f>
        <v>0</v>
      </c>
      <c r="G38" s="104">
        <f>techn!G38-'5'!G38-'6'!G38</f>
        <v>0</v>
      </c>
      <c r="H38" s="104">
        <f>techn!H38-'5'!H38-'6'!H38</f>
        <v>0</v>
      </c>
    </row>
    <row r="39" spans="1:8" x14ac:dyDescent="0.25">
      <c r="A39" s="4">
        <v>34</v>
      </c>
      <c r="B39" s="103" t="s">
        <v>196</v>
      </c>
      <c r="C39" s="104">
        <f>techn!C39-'5'!C39-'6'!C39</f>
        <v>0</v>
      </c>
      <c r="D39" s="104">
        <f>techn!D39-'5'!D39-'6'!D39</f>
        <v>0</v>
      </c>
      <c r="E39" s="104">
        <f>techn!E39-'5'!E39-'6'!E39</f>
        <v>0</v>
      </c>
      <c r="F39" s="104">
        <f>techn!F39-'5'!F39-'6'!F39</f>
        <v>0</v>
      </c>
      <c r="G39" s="104">
        <f>techn!G39-'5'!G39-'6'!G39</f>
        <v>0</v>
      </c>
      <c r="H39" s="104">
        <f>techn!H39-'5'!H39-'6'!H39</f>
        <v>0</v>
      </c>
    </row>
    <row r="40" spans="1:8" x14ac:dyDescent="0.25">
      <c r="A40" s="4">
        <v>35</v>
      </c>
      <c r="B40" s="108" t="s">
        <v>54</v>
      </c>
      <c r="C40" s="104">
        <f>techn!C40-'5'!C40-'6'!C40</f>
        <v>283617869</v>
      </c>
      <c r="D40" s="104">
        <f>techn!D40-'5'!D40-'6'!D40</f>
        <v>283617869</v>
      </c>
      <c r="E40" s="104">
        <f>techn!E40-'5'!E40-'6'!E40</f>
        <v>0</v>
      </c>
      <c r="F40" s="104">
        <f>techn!F40-'5'!F40-'6'!F40</f>
        <v>0</v>
      </c>
      <c r="G40" s="104">
        <f>techn!G40-'5'!G40-'6'!G40</f>
        <v>0</v>
      </c>
      <c r="H40" s="104">
        <f>techn!H40-'5'!H40-'6'!H40</f>
        <v>0</v>
      </c>
    </row>
    <row r="41" spans="1:8" x14ac:dyDescent="0.25">
      <c r="A41" s="4">
        <v>36</v>
      </c>
      <c r="B41" s="105" t="s">
        <v>197</v>
      </c>
      <c r="C41" s="104">
        <f>techn!C41-'5'!C41-'6'!C41</f>
        <v>0</v>
      </c>
      <c r="D41" s="104">
        <f>techn!D41-'5'!D41-'6'!D41</f>
        <v>0</v>
      </c>
      <c r="E41" s="104">
        <f>techn!E41-'5'!E41-'6'!E41</f>
        <v>0</v>
      </c>
      <c r="F41" s="104">
        <f>techn!F41-'5'!F41-'6'!F41</f>
        <v>0</v>
      </c>
      <c r="G41" s="104">
        <f>techn!G41-'5'!G41-'6'!G41</f>
        <v>0</v>
      </c>
      <c r="H41" s="104">
        <f>techn!H41-'5'!H41-'6'!H41</f>
        <v>0</v>
      </c>
    </row>
    <row r="42" spans="1:8" x14ac:dyDescent="0.25">
      <c r="A42" s="4">
        <v>37</v>
      </c>
      <c r="B42" s="112" t="s">
        <v>55</v>
      </c>
      <c r="C42" s="104">
        <f>techn!C42-'5'!C42-'6'!C42</f>
        <v>10191562</v>
      </c>
      <c r="D42" s="104">
        <f>techn!D42-'5'!D42-'6'!D42</f>
        <v>0</v>
      </c>
      <c r="E42" s="104">
        <f>techn!E42-'5'!E42-'6'!E42</f>
        <v>240000</v>
      </c>
      <c r="F42" s="104">
        <f>techn!F42-'5'!F42-'6'!F42</f>
        <v>800000</v>
      </c>
      <c r="G42" s="104">
        <f>techn!G42-'5'!G42-'6'!G42</f>
        <v>1050000</v>
      </c>
      <c r="H42" s="104">
        <f>techn!H42-'5'!H42-'6'!H42</f>
        <v>8101562</v>
      </c>
    </row>
    <row r="43" spans="1:8" x14ac:dyDescent="0.25">
      <c r="A43" s="4">
        <v>38</v>
      </c>
      <c r="B43" s="112" t="s">
        <v>198</v>
      </c>
      <c r="C43" s="104">
        <f>techn!C43-'5'!C43-'6'!C43</f>
        <v>8101562</v>
      </c>
      <c r="D43" s="104">
        <f>techn!D43-'5'!D43-'6'!D43</f>
        <v>0</v>
      </c>
      <c r="E43" s="104">
        <f>techn!E43-'5'!E43-'6'!E43</f>
        <v>0</v>
      </c>
      <c r="F43" s="104">
        <f>techn!F43-'5'!F43-'6'!F43</f>
        <v>0</v>
      </c>
      <c r="G43" s="104">
        <f>techn!G43-'5'!G43-'6'!G43</f>
        <v>0</v>
      </c>
      <c r="H43" s="104">
        <f>techn!H43-'5'!H43-'6'!H43</f>
        <v>8101562</v>
      </c>
    </row>
    <row r="44" spans="1:8" x14ac:dyDescent="0.25">
      <c r="A44" s="4">
        <v>39</v>
      </c>
      <c r="B44" s="112" t="s">
        <v>56</v>
      </c>
      <c r="C44" s="104">
        <f>techn!C44-'5'!C44-'6'!C44</f>
        <v>1290000</v>
      </c>
      <c r="D44" s="104">
        <f>techn!D44-'5'!D44-'6'!D44</f>
        <v>0</v>
      </c>
      <c r="E44" s="104">
        <f>techn!E44-'5'!E44-'6'!E44</f>
        <v>240000</v>
      </c>
      <c r="F44" s="104">
        <f>techn!F44-'5'!F44-'6'!F44</f>
        <v>0</v>
      </c>
      <c r="G44" s="104">
        <f>techn!G44-'5'!G44-'6'!G44</f>
        <v>1050000</v>
      </c>
      <c r="H44" s="104">
        <f>techn!H44-'5'!H44-'6'!H44</f>
        <v>0</v>
      </c>
    </row>
    <row r="45" spans="1:8" x14ac:dyDescent="0.25">
      <c r="A45" s="4">
        <v>40</v>
      </c>
      <c r="B45" s="112" t="s">
        <v>199</v>
      </c>
      <c r="C45" s="104">
        <f>techn!C45-'5'!C45-'6'!C45</f>
        <v>0</v>
      </c>
      <c r="D45" s="104">
        <f>techn!D45-'5'!D45-'6'!D45</f>
        <v>0</v>
      </c>
      <c r="E45" s="104">
        <f>techn!E45-'5'!E45-'6'!E45</f>
        <v>0</v>
      </c>
      <c r="F45" s="104">
        <f>techn!F45-'5'!F45-'6'!F45</f>
        <v>0</v>
      </c>
      <c r="G45" s="104">
        <f>techn!G45-'5'!G45-'6'!G45</f>
        <v>0</v>
      </c>
      <c r="H45" s="104">
        <f>techn!H45-'5'!H45-'6'!H45</f>
        <v>0</v>
      </c>
    </row>
    <row r="46" spans="1:8" x14ac:dyDescent="0.25">
      <c r="A46" s="4">
        <v>41</v>
      </c>
      <c r="B46" s="112" t="s">
        <v>200</v>
      </c>
      <c r="C46" s="104">
        <f>techn!C46-'5'!C46-'6'!C46</f>
        <v>800000</v>
      </c>
      <c r="D46" s="104">
        <f>techn!D46-'5'!D46-'6'!D46</f>
        <v>0</v>
      </c>
      <c r="E46" s="104">
        <f>techn!E46-'5'!E46-'6'!E46</f>
        <v>0</v>
      </c>
      <c r="F46" s="104">
        <f>techn!F46-'5'!F46-'6'!F46</f>
        <v>800000</v>
      </c>
      <c r="G46" s="104">
        <f>techn!G46-'5'!G46-'6'!G46</f>
        <v>0</v>
      </c>
      <c r="H46" s="104">
        <f>techn!H46-'5'!H46-'6'!H46</f>
        <v>0</v>
      </c>
    </row>
    <row r="47" spans="1:8" x14ac:dyDescent="0.25">
      <c r="A47" s="4">
        <v>42</v>
      </c>
      <c r="B47" s="103" t="s">
        <v>57</v>
      </c>
      <c r="C47" s="104">
        <f>techn!C47-'5'!C47-'6'!C47</f>
        <v>2389000</v>
      </c>
      <c r="D47" s="104">
        <f>techn!D47-'5'!D47-'6'!D47</f>
        <v>20000</v>
      </c>
      <c r="E47" s="104">
        <f>techn!E47-'5'!E47-'6'!E47</f>
        <v>1200000</v>
      </c>
      <c r="F47" s="104">
        <f>techn!F47-'5'!F47-'6'!F47</f>
        <v>1169000</v>
      </c>
      <c r="G47" s="104">
        <f>techn!G47-'5'!G47-'6'!G47</f>
        <v>0</v>
      </c>
      <c r="H47" s="104">
        <f>techn!H47-'5'!H47-'6'!H47</f>
        <v>0</v>
      </c>
    </row>
    <row r="48" spans="1:8" x14ac:dyDescent="0.25">
      <c r="A48" s="4">
        <v>43</v>
      </c>
      <c r="B48" s="103" t="s">
        <v>58</v>
      </c>
      <c r="C48" s="104">
        <f>techn!C48-'5'!C48-'6'!C48</f>
        <v>2220000</v>
      </c>
      <c r="D48" s="104">
        <f>techn!D48-'5'!D48-'6'!D48</f>
        <v>20000</v>
      </c>
      <c r="E48" s="104">
        <f>techn!E48-'5'!E48-'6'!E48</f>
        <v>1200000</v>
      </c>
      <c r="F48" s="104">
        <f>techn!F48-'5'!F48-'6'!F48</f>
        <v>1000000</v>
      </c>
      <c r="G48" s="104">
        <f>techn!G48-'5'!G48-'6'!G48</f>
        <v>0</v>
      </c>
      <c r="H48" s="104">
        <f>techn!H48-'5'!H48-'6'!H48</f>
        <v>0</v>
      </c>
    </row>
    <row r="49" spans="1:8" x14ac:dyDescent="0.25">
      <c r="A49" s="4">
        <v>44</v>
      </c>
      <c r="B49" s="103" t="s">
        <v>59</v>
      </c>
      <c r="C49" s="104">
        <f>techn!C49-'5'!C49-'6'!C49</f>
        <v>169000</v>
      </c>
      <c r="D49" s="104">
        <f>techn!D49-'5'!D49-'6'!D49</f>
        <v>0</v>
      </c>
      <c r="E49" s="104">
        <f>techn!E49-'5'!E49-'6'!E49</f>
        <v>0</v>
      </c>
      <c r="F49" s="104">
        <f>techn!F49-'5'!F49-'6'!F49</f>
        <v>169000</v>
      </c>
      <c r="G49" s="104">
        <f>techn!G49-'5'!G49-'6'!G49</f>
        <v>0</v>
      </c>
      <c r="H49" s="104">
        <f>techn!H49-'5'!H49-'6'!H49</f>
        <v>0</v>
      </c>
    </row>
    <row r="50" spans="1:8" x14ac:dyDescent="0.25">
      <c r="A50" s="4">
        <v>45</v>
      </c>
      <c r="B50" s="103" t="s">
        <v>201</v>
      </c>
      <c r="C50" s="104">
        <f>techn!C50-'5'!C50-'6'!C50</f>
        <v>-4563000</v>
      </c>
      <c r="D50" s="104">
        <f>techn!D50-'5'!D50-'6'!D50</f>
        <v>-4563000</v>
      </c>
      <c r="E50" s="104">
        <f>techn!E50-'5'!E50-'6'!E50</f>
        <v>0</v>
      </c>
      <c r="F50" s="104">
        <f>techn!F50-'5'!F50-'6'!F50</f>
        <v>0</v>
      </c>
      <c r="G50" s="104">
        <f>techn!G50-'5'!G50-'6'!G50</f>
        <v>0</v>
      </c>
      <c r="H50" s="104">
        <f>techn!H50-'5'!H50-'6'!H50</f>
        <v>0</v>
      </c>
    </row>
    <row r="51" spans="1:8" ht="26.4" x14ac:dyDescent="0.25">
      <c r="A51" s="4">
        <v>46</v>
      </c>
      <c r="B51" s="103" t="s">
        <v>202</v>
      </c>
      <c r="C51" s="104">
        <f>techn!C51-'5'!C51-'6'!C51</f>
        <v>0</v>
      </c>
      <c r="D51" s="104">
        <f>techn!D51-'5'!D51-'6'!D51</f>
        <v>0</v>
      </c>
      <c r="E51" s="104">
        <f>techn!E51-'5'!E51-'6'!E51</f>
        <v>0</v>
      </c>
      <c r="F51" s="104">
        <f>techn!F51-'5'!F51-'6'!F51</f>
        <v>0</v>
      </c>
      <c r="G51" s="104">
        <f>techn!G51-'5'!G51-'6'!G51</f>
        <v>0</v>
      </c>
      <c r="H51" s="104">
        <f>techn!H51-'5'!H51-'6'!H51</f>
        <v>0</v>
      </c>
    </row>
    <row r="52" spans="1:8" ht="26.4" x14ac:dyDescent="0.25">
      <c r="A52" s="4">
        <v>47</v>
      </c>
      <c r="B52" s="103" t="s">
        <v>60</v>
      </c>
      <c r="C52" s="104">
        <f>techn!C52-'5'!C52-'6'!C52</f>
        <v>0</v>
      </c>
      <c r="D52" s="104">
        <f>techn!D52-'5'!D52-'6'!D52</f>
        <v>0</v>
      </c>
      <c r="E52" s="104">
        <f>techn!E52-'5'!E52-'6'!E52</f>
        <v>0</v>
      </c>
      <c r="F52" s="104">
        <f>techn!F52-'5'!F52-'6'!F52</f>
        <v>0</v>
      </c>
      <c r="G52" s="104">
        <f>techn!G52-'5'!G52-'6'!G52</f>
        <v>0</v>
      </c>
      <c r="H52" s="104">
        <f>techn!H52-'5'!H52-'6'!H52</f>
        <v>0</v>
      </c>
    </row>
    <row r="53" spans="1:8" x14ac:dyDescent="0.25">
      <c r="A53" s="4">
        <v>48</v>
      </c>
      <c r="B53" s="103" t="s">
        <v>203</v>
      </c>
      <c r="C53" s="104">
        <f>techn!C53-'5'!C53-'6'!C53</f>
        <v>0</v>
      </c>
      <c r="D53" s="104">
        <f>techn!D53-'5'!D53-'6'!D53</f>
        <v>0</v>
      </c>
      <c r="E53" s="104">
        <f>techn!E53-'5'!E53-'6'!E53</f>
        <v>0</v>
      </c>
      <c r="F53" s="104">
        <f>techn!F53-'5'!F53-'6'!F53</f>
        <v>0</v>
      </c>
      <c r="G53" s="104">
        <f>techn!G53-'5'!G53-'6'!G53</f>
        <v>0</v>
      </c>
      <c r="H53" s="104">
        <f>techn!H53-'5'!H53-'6'!H53</f>
        <v>0</v>
      </c>
    </row>
    <row r="54" spans="1:8" x14ac:dyDescent="0.25">
      <c r="A54" s="4">
        <v>49</v>
      </c>
      <c r="B54" s="103" t="s">
        <v>61</v>
      </c>
      <c r="C54" s="104">
        <f>techn!C54-'5'!C54-'6'!C54</f>
        <v>-4563000</v>
      </c>
      <c r="D54" s="104">
        <f>techn!D54-'5'!D54-'6'!D54</f>
        <v>-4563000</v>
      </c>
      <c r="E54" s="104">
        <f>techn!E54-'5'!E54-'6'!E54</f>
        <v>0</v>
      </c>
      <c r="F54" s="104">
        <f>techn!F54-'5'!F54-'6'!F54</f>
        <v>0</v>
      </c>
      <c r="G54" s="104">
        <f>techn!G54-'5'!G54-'6'!G54</f>
        <v>0</v>
      </c>
      <c r="H54" s="104">
        <f>techn!H54-'5'!H54-'6'!H54</f>
        <v>0</v>
      </c>
    </row>
    <row r="55" spans="1:8" x14ac:dyDescent="0.25">
      <c r="A55" s="4">
        <v>50</v>
      </c>
      <c r="B55" s="103" t="s">
        <v>204</v>
      </c>
      <c r="C55" s="104">
        <f>techn!C55-'5'!C55-'6'!C55</f>
        <v>2653153</v>
      </c>
      <c r="D55" s="104">
        <f>techn!D55-'5'!D55-'6'!D55</f>
        <v>0</v>
      </c>
      <c r="E55" s="104">
        <f>techn!E55-'5'!E55-'6'!E55</f>
        <v>0</v>
      </c>
      <c r="F55" s="104">
        <f>techn!F55-'5'!F55-'6'!F55</f>
        <v>0</v>
      </c>
      <c r="G55" s="104">
        <f>techn!G55-'5'!G55-'6'!G55</f>
        <v>0</v>
      </c>
      <c r="H55" s="104">
        <f>techn!H55-'5'!H55-'6'!H55</f>
        <v>2653153</v>
      </c>
    </row>
    <row r="56" spans="1:8" x14ac:dyDescent="0.25">
      <c r="A56" s="4">
        <v>51</v>
      </c>
      <c r="B56" s="103" t="s">
        <v>205</v>
      </c>
      <c r="C56" s="104">
        <f>techn!C56-'5'!C56-'6'!C56</f>
        <v>4988173</v>
      </c>
      <c r="D56" s="104">
        <f>techn!D56-'5'!D56-'6'!D56</f>
        <v>1163700</v>
      </c>
      <c r="E56" s="104">
        <f>techn!E56-'5'!E56-'6'!E56</f>
        <v>388800</v>
      </c>
      <c r="F56" s="104">
        <f>techn!F56-'5'!F56-'6'!F56</f>
        <v>531900</v>
      </c>
      <c r="G56" s="104">
        <f>techn!G56-'5'!G56-'6'!G56</f>
        <v>0</v>
      </c>
      <c r="H56" s="104">
        <f>techn!H56-'5'!H56-'6'!H56</f>
        <v>2903773</v>
      </c>
    </row>
    <row r="57" spans="1:8" x14ac:dyDescent="0.25">
      <c r="A57" s="4">
        <v>52</v>
      </c>
      <c r="B57" s="103" t="s">
        <v>62</v>
      </c>
      <c r="C57" s="104">
        <f>techn!C57-'5'!C57-'6'!C57</f>
        <v>0</v>
      </c>
      <c r="D57" s="104">
        <f>techn!D57-'5'!D57-'6'!D57</f>
        <v>0</v>
      </c>
      <c r="E57" s="104">
        <f>techn!E57-'5'!E57-'6'!E57</f>
        <v>0</v>
      </c>
      <c r="F57" s="104">
        <f>techn!F57-'5'!F57-'6'!F57</f>
        <v>0</v>
      </c>
      <c r="G57" s="104">
        <f>techn!G57-'5'!G57-'6'!G57</f>
        <v>0</v>
      </c>
      <c r="H57" s="104">
        <f>techn!H57-'5'!H57-'6'!H57</f>
        <v>0</v>
      </c>
    </row>
    <row r="58" spans="1:8" ht="26.4" x14ac:dyDescent="0.25">
      <c r="A58" s="4">
        <v>53</v>
      </c>
      <c r="B58" s="103" t="s">
        <v>206</v>
      </c>
      <c r="C58" s="104">
        <f>techn!C58-'5'!C58-'6'!C58</f>
        <v>0</v>
      </c>
      <c r="D58" s="104">
        <f>techn!D58-'5'!D58-'6'!D58</f>
        <v>0</v>
      </c>
      <c r="E58" s="104">
        <f>techn!E58-'5'!E58-'6'!E58</f>
        <v>0</v>
      </c>
      <c r="F58" s="104">
        <f>techn!F58-'5'!F58-'6'!F58</f>
        <v>0</v>
      </c>
      <c r="G58" s="104">
        <f>techn!G58-'5'!G58-'6'!G58</f>
        <v>0</v>
      </c>
      <c r="H58" s="104">
        <f>techn!H58-'5'!H58-'6'!H58</f>
        <v>0</v>
      </c>
    </row>
    <row r="59" spans="1:8" x14ac:dyDescent="0.25">
      <c r="A59" s="4">
        <v>54</v>
      </c>
      <c r="B59" s="103" t="s">
        <v>207</v>
      </c>
      <c r="C59" s="104">
        <f>techn!C59-'5'!C59-'6'!C59</f>
        <v>0</v>
      </c>
      <c r="D59" s="104">
        <f>techn!D59-'5'!D59-'6'!D59</f>
        <v>0</v>
      </c>
      <c r="E59" s="104">
        <f>techn!E59-'5'!E59-'6'!E59</f>
        <v>0</v>
      </c>
      <c r="F59" s="104">
        <f>techn!F59-'5'!F59-'6'!F59</f>
        <v>0</v>
      </c>
      <c r="G59" s="104">
        <f>techn!G59-'5'!G59-'6'!G59</f>
        <v>0</v>
      </c>
      <c r="H59" s="104">
        <f>techn!H59-'5'!H59-'6'!H59</f>
        <v>0</v>
      </c>
    </row>
    <row r="60" spans="1:8" x14ac:dyDescent="0.25">
      <c r="A60" s="4">
        <v>55</v>
      </c>
      <c r="B60" s="103" t="s">
        <v>63</v>
      </c>
      <c r="C60" s="104">
        <f>techn!C60-'5'!C60-'6'!C60</f>
        <v>0</v>
      </c>
      <c r="D60" s="104">
        <f>techn!D60-'5'!D60-'6'!D60</f>
        <v>0</v>
      </c>
      <c r="E60" s="104">
        <f>techn!E60-'5'!E60-'6'!E60</f>
        <v>0</v>
      </c>
      <c r="F60" s="104">
        <f>techn!F60-'5'!F60-'6'!F60</f>
        <v>0</v>
      </c>
      <c r="G60" s="104">
        <f>techn!G60-'5'!G60-'6'!G60</f>
        <v>0</v>
      </c>
      <c r="H60" s="104">
        <f>techn!H60-'5'!H60-'6'!H60</f>
        <v>0</v>
      </c>
    </row>
    <row r="61" spans="1:8" x14ac:dyDescent="0.25">
      <c r="A61" s="4">
        <v>56</v>
      </c>
      <c r="B61" s="103" t="s">
        <v>208</v>
      </c>
      <c r="C61" s="104">
        <f>techn!C61-'5'!C61-'6'!C61</f>
        <v>82000</v>
      </c>
      <c r="D61" s="104">
        <f>techn!D61-'5'!D61-'6'!D61</f>
        <v>0</v>
      </c>
      <c r="E61" s="104">
        <f>techn!E61-'5'!E61-'6'!E61</f>
        <v>0</v>
      </c>
      <c r="F61" s="104">
        <f>techn!F61-'5'!F61-'6'!F61</f>
        <v>82000</v>
      </c>
      <c r="G61" s="104">
        <f>techn!G61-'5'!G61-'6'!G61</f>
        <v>0</v>
      </c>
      <c r="H61" s="104">
        <f>techn!H61-'5'!H61-'6'!H61</f>
        <v>0</v>
      </c>
    </row>
    <row r="62" spans="1:8" x14ac:dyDescent="0.25">
      <c r="A62" s="4">
        <v>57</v>
      </c>
      <c r="B62" s="108" t="s">
        <v>64</v>
      </c>
      <c r="C62" s="104">
        <f>techn!C62-'5'!C62-'6'!C62</f>
        <v>15740888</v>
      </c>
      <c r="D62" s="104">
        <f>techn!D62-'5'!D62-'6'!D62</f>
        <v>-3379300</v>
      </c>
      <c r="E62" s="104">
        <f>techn!E62-'5'!E62-'6'!E62</f>
        <v>1828800</v>
      </c>
      <c r="F62" s="104">
        <f>techn!F62-'5'!F62-'6'!F62</f>
        <v>2582900</v>
      </c>
      <c r="G62" s="104">
        <f>techn!G62-'5'!G62-'6'!G62</f>
        <v>1050000</v>
      </c>
      <c r="H62" s="104">
        <f>techn!H62-'5'!H62-'6'!H62</f>
        <v>13658488</v>
      </c>
    </row>
    <row r="63" spans="1:8" x14ac:dyDescent="0.25">
      <c r="A63" s="4">
        <v>58</v>
      </c>
      <c r="B63" s="103" t="s">
        <v>209</v>
      </c>
      <c r="C63" s="104">
        <f>techn!C63-'5'!C63-'6'!C63</f>
        <v>0</v>
      </c>
      <c r="D63" s="104">
        <f>techn!D63-'5'!D63-'6'!D63</f>
        <v>0</v>
      </c>
      <c r="E63" s="104">
        <f>techn!E63-'5'!E63-'6'!E63</f>
        <v>0</v>
      </c>
      <c r="F63" s="104">
        <f>techn!F63-'5'!F63-'6'!F63</f>
        <v>0</v>
      </c>
      <c r="G63" s="104">
        <f>techn!G63-'5'!G63-'6'!G63</f>
        <v>0</v>
      </c>
      <c r="H63" s="104">
        <f>techn!H63-'5'!H63-'6'!H63</f>
        <v>0</v>
      </c>
    </row>
    <row r="64" spans="1:8" x14ac:dyDescent="0.25">
      <c r="A64" s="4">
        <v>59</v>
      </c>
      <c r="B64" s="103" t="s">
        <v>210</v>
      </c>
      <c r="C64" s="104">
        <f>techn!C64-'5'!C64-'6'!C64</f>
        <v>0</v>
      </c>
      <c r="D64" s="104">
        <f>techn!D64-'5'!D64-'6'!D64</f>
        <v>0</v>
      </c>
      <c r="E64" s="104">
        <f>techn!E64-'5'!E64-'6'!E64</f>
        <v>0</v>
      </c>
      <c r="F64" s="104">
        <f>techn!F64-'5'!F64-'6'!F64</f>
        <v>0</v>
      </c>
      <c r="G64" s="104">
        <f>techn!G64-'5'!G64-'6'!G64</f>
        <v>0</v>
      </c>
      <c r="H64" s="104">
        <f>techn!H64-'5'!H64-'6'!H64</f>
        <v>0</v>
      </c>
    </row>
    <row r="65" spans="1:8" x14ac:dyDescent="0.25">
      <c r="A65" s="4">
        <v>60</v>
      </c>
      <c r="B65" s="108" t="s">
        <v>65</v>
      </c>
      <c r="C65" s="104">
        <f>techn!C65-'5'!C65-'6'!C65</f>
        <v>0</v>
      </c>
      <c r="D65" s="104">
        <f>techn!D65-'5'!D65-'6'!D65</f>
        <v>0</v>
      </c>
      <c r="E65" s="104">
        <f>techn!E65-'5'!E65-'6'!E65</f>
        <v>0</v>
      </c>
      <c r="F65" s="104">
        <f>techn!F65-'5'!F65-'6'!F65</f>
        <v>0</v>
      </c>
      <c r="G65" s="104">
        <f>techn!G65-'5'!G65-'6'!G65</f>
        <v>0</v>
      </c>
      <c r="H65" s="104">
        <f>techn!H65-'5'!H65-'6'!H65</f>
        <v>0</v>
      </c>
    </row>
    <row r="66" spans="1:8" x14ac:dyDescent="0.25">
      <c r="A66" s="4">
        <v>61</v>
      </c>
      <c r="B66" s="113" t="s">
        <v>211</v>
      </c>
      <c r="C66" s="104">
        <f>techn!C66-'5'!C66-'6'!C66</f>
        <v>0</v>
      </c>
      <c r="D66" s="104">
        <f>techn!D66-'5'!D66-'6'!D66</f>
        <v>0</v>
      </c>
      <c r="E66" s="104">
        <f>techn!E66-'5'!E66-'6'!E66</f>
        <v>0</v>
      </c>
      <c r="F66" s="104">
        <f>techn!F66-'5'!F66-'6'!F66</f>
        <v>0</v>
      </c>
      <c r="G66" s="104">
        <f>techn!G66-'5'!G66-'6'!G66</f>
        <v>0</v>
      </c>
      <c r="H66" s="104">
        <f>techn!H66-'5'!H66-'6'!H66</f>
        <v>0</v>
      </c>
    </row>
    <row r="67" spans="1:8" x14ac:dyDescent="0.25">
      <c r="A67" s="4">
        <v>62</v>
      </c>
      <c r="B67" s="114" t="s">
        <v>212</v>
      </c>
      <c r="C67" s="104">
        <f>techn!C67-'5'!C67-'6'!C67</f>
        <v>0</v>
      </c>
      <c r="D67" s="104">
        <f>techn!D67-'5'!D67-'6'!D67</f>
        <v>0</v>
      </c>
      <c r="E67" s="104">
        <f>techn!E67-'5'!E67-'6'!E67</f>
        <v>0</v>
      </c>
      <c r="F67" s="104">
        <f>techn!F67-'5'!F67-'6'!F67</f>
        <v>0</v>
      </c>
      <c r="G67" s="104">
        <f>techn!G67-'5'!G67-'6'!G67</f>
        <v>0</v>
      </c>
      <c r="H67" s="104">
        <f>techn!H67-'5'!H67-'6'!H67</f>
        <v>0</v>
      </c>
    </row>
    <row r="68" spans="1:8" ht="26.4" x14ac:dyDescent="0.25">
      <c r="A68" s="4">
        <v>63</v>
      </c>
      <c r="B68" s="103" t="s">
        <v>66</v>
      </c>
      <c r="C68" s="104">
        <f>techn!C68-'5'!C68-'6'!C68</f>
        <v>0</v>
      </c>
      <c r="D68" s="104">
        <f>techn!D68-'5'!D68-'6'!D68</f>
        <v>0</v>
      </c>
      <c r="E68" s="104">
        <f>techn!E68-'5'!E68-'6'!E68</f>
        <v>0</v>
      </c>
      <c r="F68" s="104">
        <f>techn!F68-'5'!F68-'6'!F68</f>
        <v>0</v>
      </c>
      <c r="G68" s="104">
        <f>techn!G68-'5'!G68-'6'!G68</f>
        <v>0</v>
      </c>
      <c r="H68" s="104">
        <f>techn!H68-'5'!H68-'6'!H68</f>
        <v>0</v>
      </c>
    </row>
    <row r="69" spans="1:8" x14ac:dyDescent="0.25">
      <c r="A69" s="4">
        <v>64</v>
      </c>
      <c r="B69" s="103" t="s">
        <v>67</v>
      </c>
      <c r="C69" s="104">
        <f>techn!C69-'5'!C69-'6'!C69</f>
        <v>0</v>
      </c>
      <c r="D69" s="104">
        <f>techn!D69-'5'!D69-'6'!D69</f>
        <v>0</v>
      </c>
      <c r="E69" s="104">
        <f>techn!E69-'5'!E69-'6'!E69</f>
        <v>0</v>
      </c>
      <c r="F69" s="104">
        <f>techn!F69-'5'!F69-'6'!F69</f>
        <v>0</v>
      </c>
      <c r="G69" s="104">
        <f>techn!G69-'5'!G69-'6'!G69</f>
        <v>0</v>
      </c>
      <c r="H69" s="104">
        <f>techn!H69-'5'!H69-'6'!H69</f>
        <v>0</v>
      </c>
    </row>
    <row r="70" spans="1:8" x14ac:dyDescent="0.25">
      <c r="A70" s="4">
        <v>65</v>
      </c>
      <c r="B70" s="103" t="s">
        <v>68</v>
      </c>
      <c r="C70" s="104">
        <f>techn!C70-'5'!C70-'6'!C70</f>
        <v>0</v>
      </c>
      <c r="D70" s="104">
        <f>techn!D70-'5'!D70-'6'!D70</f>
        <v>0</v>
      </c>
      <c r="E70" s="104">
        <f>techn!E70-'5'!E70-'6'!E70</f>
        <v>0</v>
      </c>
      <c r="F70" s="104">
        <f>techn!F70-'5'!F70-'6'!F70</f>
        <v>0</v>
      </c>
      <c r="G70" s="104">
        <f>techn!G70-'5'!G70-'6'!G70</f>
        <v>0</v>
      </c>
      <c r="H70" s="104">
        <f>techn!H70-'5'!H70-'6'!H70</f>
        <v>0</v>
      </c>
    </row>
    <row r="71" spans="1:8" x14ac:dyDescent="0.25">
      <c r="A71" s="4">
        <v>66</v>
      </c>
      <c r="B71" s="108" t="s">
        <v>69</v>
      </c>
      <c r="C71" s="104">
        <f>techn!C71-'5'!C71-'6'!C71</f>
        <v>0</v>
      </c>
      <c r="D71" s="104">
        <f>techn!D71-'5'!D71-'6'!D71</f>
        <v>0</v>
      </c>
      <c r="E71" s="104">
        <f>techn!E71-'5'!E71-'6'!E71</f>
        <v>0</v>
      </c>
      <c r="F71" s="104">
        <f>techn!F71-'5'!F71-'6'!F71</f>
        <v>0</v>
      </c>
      <c r="G71" s="104">
        <f>techn!G71-'5'!G71-'6'!G71</f>
        <v>0</v>
      </c>
      <c r="H71" s="104">
        <f>techn!H71-'5'!H71-'6'!H71</f>
        <v>0</v>
      </c>
    </row>
    <row r="72" spans="1:8" x14ac:dyDescent="0.25">
      <c r="A72" s="4">
        <v>67</v>
      </c>
      <c r="B72" s="115" t="s">
        <v>70</v>
      </c>
      <c r="C72" s="104">
        <f>techn!C72-'5'!C72-'6'!C72</f>
        <v>965560002</v>
      </c>
      <c r="D72" s="104">
        <f>techn!D72-'5'!D72-'6'!D72</f>
        <v>908746335</v>
      </c>
      <c r="E72" s="104">
        <f>techn!E72-'5'!E72-'6'!E72</f>
        <v>1828800</v>
      </c>
      <c r="F72" s="104">
        <f>techn!F72-'5'!F72-'6'!F72</f>
        <v>40276379</v>
      </c>
      <c r="G72" s="104">
        <f>techn!G72-'5'!G72-'6'!G72</f>
        <v>1050000</v>
      </c>
      <c r="H72" s="104">
        <f>techn!H72-'5'!H72-'6'!H72</f>
        <v>13658488</v>
      </c>
    </row>
    <row r="73" spans="1:8" ht="26.4" x14ac:dyDescent="0.25">
      <c r="A73" s="4">
        <v>68</v>
      </c>
      <c r="B73" s="105" t="s">
        <v>213</v>
      </c>
      <c r="C73" s="104">
        <f>techn!C73-'5'!C73-'6'!C73</f>
        <v>0</v>
      </c>
      <c r="D73" s="104">
        <f>techn!D73-'5'!D73-'6'!D73</f>
        <v>0</v>
      </c>
      <c r="E73" s="104">
        <f>techn!E73-'5'!E73-'6'!E73</f>
        <v>0</v>
      </c>
      <c r="F73" s="104">
        <f>techn!F73-'5'!F73-'6'!F73</f>
        <v>0</v>
      </c>
      <c r="G73" s="104">
        <f>techn!G73-'5'!G73-'6'!G73</f>
        <v>0</v>
      </c>
      <c r="H73" s="104">
        <f>techn!H73-'5'!H73-'6'!H73</f>
        <v>0</v>
      </c>
    </row>
    <row r="74" spans="1:8" ht="26.4" x14ac:dyDescent="0.25">
      <c r="A74" s="4">
        <v>69</v>
      </c>
      <c r="B74" s="103" t="s">
        <v>214</v>
      </c>
      <c r="C74" s="104">
        <f>techn!C74-'5'!C74-'6'!C74</f>
        <v>717629653</v>
      </c>
      <c r="D74" s="104">
        <f>techn!D74-'5'!D74-'6'!D74</f>
        <v>694769913</v>
      </c>
      <c r="E74" s="104">
        <f>techn!E74-'5'!E74-'6'!E74</f>
        <v>1900000</v>
      </c>
      <c r="F74" s="104">
        <f>techn!F74-'5'!F74-'6'!F74</f>
        <v>14465658</v>
      </c>
      <c r="G74" s="104">
        <f>techn!G74-'5'!G74-'6'!G74</f>
        <v>5605082</v>
      </c>
      <c r="H74" s="104">
        <f>techn!H74-'5'!H74-'6'!H74</f>
        <v>889000</v>
      </c>
    </row>
    <row r="75" spans="1:8" x14ac:dyDescent="0.25">
      <c r="A75" s="4">
        <v>70</v>
      </c>
      <c r="B75" s="103" t="s">
        <v>71</v>
      </c>
      <c r="C75" s="104">
        <f>techn!C75-'5'!C75-'6'!C75</f>
        <v>0</v>
      </c>
      <c r="D75" s="104">
        <f>techn!D75-'5'!D75-'6'!D75</f>
        <v>0</v>
      </c>
      <c r="E75" s="104">
        <f>techn!E75-'5'!E75-'6'!E75</f>
        <v>0</v>
      </c>
      <c r="F75" s="104">
        <f>techn!F75-'5'!F75-'6'!F75</f>
        <v>0</v>
      </c>
      <c r="G75" s="104">
        <f>techn!G75-'5'!G75-'6'!G75</f>
        <v>0</v>
      </c>
      <c r="H75" s="104">
        <f>techn!H75-'5'!H75-'6'!H75</f>
        <v>0</v>
      </c>
    </row>
    <row r="76" spans="1:8" x14ac:dyDescent="0.25">
      <c r="A76" s="4">
        <v>71</v>
      </c>
      <c r="B76" s="103" t="s">
        <v>215</v>
      </c>
      <c r="C76" s="104">
        <f>techn!C76-'5'!C76-'6'!C76</f>
        <v>536877481</v>
      </c>
      <c r="D76" s="104">
        <f>techn!D76-'5'!D76-'6'!D76</f>
        <v>0</v>
      </c>
      <c r="E76" s="104">
        <f>techn!E76-'5'!E76-'6'!E76</f>
        <v>215812469</v>
      </c>
      <c r="F76" s="104">
        <f>techn!F76-'5'!F76-'6'!F76</f>
        <v>122331761</v>
      </c>
      <c r="G76" s="104">
        <f>techn!G76-'5'!G76-'6'!G76</f>
        <v>62464401</v>
      </c>
      <c r="H76" s="104">
        <f>techn!H76-'5'!H76-'6'!H76</f>
        <v>136268850</v>
      </c>
    </row>
    <row r="77" spans="1:8" x14ac:dyDescent="0.25">
      <c r="A77" s="4">
        <v>72</v>
      </c>
      <c r="B77" s="103" t="s">
        <v>72</v>
      </c>
      <c r="C77" s="104">
        <f>techn!C77-'5'!C77-'6'!C77</f>
        <v>1254507134</v>
      </c>
      <c r="D77" s="104">
        <f>techn!D77-'5'!D77-'6'!D77</f>
        <v>694769913</v>
      </c>
      <c r="E77" s="104">
        <f>techn!E77-'5'!E77-'6'!E77</f>
        <v>217712469</v>
      </c>
      <c r="F77" s="104">
        <f>techn!F77-'5'!F77-'6'!F77</f>
        <v>136797419</v>
      </c>
      <c r="G77" s="104">
        <f>techn!G77-'5'!G77-'6'!G77</f>
        <v>68069483</v>
      </c>
      <c r="H77" s="104">
        <f>techn!H77-'5'!H77-'6'!H77</f>
        <v>137157850</v>
      </c>
    </row>
    <row r="78" spans="1:8" ht="13.8" thickBot="1" x14ac:dyDescent="0.3">
      <c r="A78" s="4">
        <v>73</v>
      </c>
      <c r="B78" s="146" t="s">
        <v>73</v>
      </c>
      <c r="C78" s="104">
        <f>techn!C78-'5'!C78-'6'!C78</f>
        <v>1254507134</v>
      </c>
      <c r="D78" s="104">
        <f>techn!D78-'5'!D78-'6'!D78</f>
        <v>694769913</v>
      </c>
      <c r="E78" s="104">
        <f>techn!E78-'5'!E78-'6'!E78</f>
        <v>217712469</v>
      </c>
      <c r="F78" s="104">
        <f>techn!F78-'5'!F78-'6'!F78</f>
        <v>136797419</v>
      </c>
      <c r="G78" s="104">
        <f>techn!G78-'5'!G78-'6'!G78</f>
        <v>68069483</v>
      </c>
      <c r="H78" s="104">
        <f>techn!H78-'5'!H78-'6'!H78</f>
        <v>137157850</v>
      </c>
    </row>
    <row r="79" spans="1:8" ht="13.8" thickBot="1" x14ac:dyDescent="0.3">
      <c r="A79" s="4">
        <v>74</v>
      </c>
      <c r="B79" s="152" t="s">
        <v>37</v>
      </c>
      <c r="C79" s="156">
        <f>techn!C79-'5'!C79-'6'!C79</f>
        <v>2220067136</v>
      </c>
      <c r="D79" s="156">
        <f>techn!D79-'5'!D79-'6'!D79</f>
        <v>1603516248</v>
      </c>
      <c r="E79" s="156">
        <f>techn!E79-'5'!E79-'6'!E79</f>
        <v>219541269</v>
      </c>
      <c r="F79" s="156">
        <f>techn!F79-'5'!F79-'6'!F79</f>
        <v>177073798</v>
      </c>
      <c r="G79" s="156">
        <f>techn!G79-'5'!G79-'6'!G79</f>
        <v>69119483</v>
      </c>
      <c r="H79" s="156">
        <f>techn!H79-'5'!H79-'6'!H79</f>
        <v>150816338</v>
      </c>
    </row>
    <row r="80" spans="1:8" ht="13.8" thickTop="1" x14ac:dyDescent="0.25">
      <c r="A80" s="4">
        <v>75</v>
      </c>
      <c r="B80" s="149" t="s">
        <v>3</v>
      </c>
      <c r="C80" s="150">
        <f>'1'!C6-'5'!C80-'6'!C80</f>
        <v>413683728</v>
      </c>
      <c r="D80" s="150">
        <f>'1'!D6-'5'!D80-'6'!D80</f>
        <v>56271623</v>
      </c>
      <c r="E80" s="150">
        <f>'1'!E6-'5'!E80-'6'!E80</f>
        <v>147399696</v>
      </c>
      <c r="F80" s="150">
        <f>'1'!F6-'5'!F80-'6'!F80</f>
        <v>95183207</v>
      </c>
      <c r="G80" s="150">
        <f>'1'!G6-'5'!G80-'6'!G80</f>
        <v>26421480</v>
      </c>
      <c r="H80" s="150">
        <f>'1'!H6-'5'!H80-'6'!H80</f>
        <v>88407722</v>
      </c>
    </row>
    <row r="81" spans="1:8" ht="26.4" x14ac:dyDescent="0.25">
      <c r="A81" s="4">
        <v>76</v>
      </c>
      <c r="B81" s="125" t="s">
        <v>4</v>
      </c>
      <c r="C81" s="150">
        <f>'1'!C7-'5'!C81-'6'!C81</f>
        <v>67695325</v>
      </c>
      <c r="D81" s="150">
        <f>'1'!D7-'5'!D81-'6'!D81</f>
        <v>9340448</v>
      </c>
      <c r="E81" s="150">
        <f>'1'!E7-'5'!E81-'6'!E81</f>
        <v>26331573</v>
      </c>
      <c r="F81" s="150">
        <f>'1'!F7-'5'!F81-'6'!F81</f>
        <v>14277480</v>
      </c>
      <c r="G81" s="150">
        <f>'1'!G7-'5'!G81-'6'!G81</f>
        <v>4143532</v>
      </c>
      <c r="H81" s="150">
        <f>'1'!H7-'5'!H81-'6'!H81</f>
        <v>13602292</v>
      </c>
    </row>
    <row r="82" spans="1:8" x14ac:dyDescent="0.25">
      <c r="A82" s="4">
        <v>77</v>
      </c>
      <c r="B82" s="125" t="s">
        <v>5</v>
      </c>
      <c r="C82" s="150">
        <f>'1'!C8-'5'!C82-'6'!C82</f>
        <v>308269987</v>
      </c>
      <c r="D82" s="150">
        <f>'1'!D8-'5'!D82-'6'!D82</f>
        <v>126713091</v>
      </c>
      <c r="E82" s="150">
        <f>'1'!E8-'5'!E82-'6'!E82</f>
        <v>38190000</v>
      </c>
      <c r="F82" s="150">
        <f>'1'!F8-'5'!F82-'6'!F82</f>
        <v>63057100</v>
      </c>
      <c r="G82" s="150">
        <f>'1'!G8-'5'!G82-'6'!G82</f>
        <v>33154472</v>
      </c>
      <c r="H82" s="150">
        <f>'1'!H8-'5'!H82-'6'!H82</f>
        <v>47155324</v>
      </c>
    </row>
    <row r="83" spans="1:8" x14ac:dyDescent="0.25">
      <c r="A83" s="4">
        <v>78</v>
      </c>
      <c r="B83" s="128" t="s">
        <v>6</v>
      </c>
      <c r="C83" s="150">
        <f>'1'!C9-'5'!C83-'6'!C83</f>
        <v>0</v>
      </c>
      <c r="D83" s="150">
        <f>'1'!D9-'5'!D83-'6'!D83</f>
        <v>0</v>
      </c>
      <c r="E83" s="150">
        <f>'1'!E9-'5'!E83-'6'!E83</f>
        <v>0</v>
      </c>
      <c r="F83" s="150">
        <f>'1'!F9-'5'!F83-'6'!F83</f>
        <v>0</v>
      </c>
      <c r="G83" s="150">
        <f>'1'!G9-'5'!G83-'6'!G83</f>
        <v>0</v>
      </c>
      <c r="H83" s="150">
        <f>'1'!H9-'5'!H83-'6'!H83</f>
        <v>0</v>
      </c>
    </row>
    <row r="84" spans="1:8" ht="26.4" x14ac:dyDescent="0.25">
      <c r="A84" s="4">
        <v>79</v>
      </c>
      <c r="B84" s="128" t="s">
        <v>7</v>
      </c>
      <c r="C84" s="150">
        <f>'1'!C10-'5'!C84-'6'!C84</f>
        <v>0</v>
      </c>
      <c r="D84" s="150">
        <f>'1'!D10-'5'!D84-'6'!D84</f>
        <v>0</v>
      </c>
      <c r="E84" s="150">
        <f>'1'!E10-'5'!E84-'6'!E84</f>
        <v>0</v>
      </c>
      <c r="F84" s="150">
        <f>'1'!F10-'5'!F84-'6'!F84</f>
        <v>0</v>
      </c>
      <c r="G84" s="150">
        <f>'1'!G10-'5'!G84-'6'!G84</f>
        <v>0</v>
      </c>
      <c r="H84" s="150">
        <f>'1'!H10-'5'!H84-'6'!H84</f>
        <v>0</v>
      </c>
    </row>
    <row r="85" spans="1:8" x14ac:dyDescent="0.25">
      <c r="A85" s="4">
        <v>80</v>
      </c>
      <c r="B85" s="128" t="s">
        <v>8</v>
      </c>
      <c r="C85" s="150">
        <f>'1'!C11-'5'!C85-'6'!C85</f>
        <v>0</v>
      </c>
      <c r="D85" s="150">
        <f>'1'!D11-'5'!D85-'6'!D85</f>
        <v>0</v>
      </c>
      <c r="E85" s="150">
        <f>'1'!E11-'5'!E85-'6'!E85</f>
        <v>0</v>
      </c>
      <c r="F85" s="150">
        <f>'1'!F11-'5'!F85-'6'!F85</f>
        <v>0</v>
      </c>
      <c r="G85" s="150">
        <f>'1'!G11-'5'!G85-'6'!G85</f>
        <v>0</v>
      </c>
      <c r="H85" s="150">
        <f>'1'!H11-'5'!H85-'6'!H85</f>
        <v>0</v>
      </c>
    </row>
    <row r="86" spans="1:8" x14ac:dyDescent="0.25">
      <c r="A86" s="4">
        <v>81</v>
      </c>
      <c r="B86" s="128" t="s">
        <v>9</v>
      </c>
      <c r="C86" s="150">
        <f>'1'!C12-'5'!C86-'6'!C86</f>
        <v>0</v>
      </c>
      <c r="D86" s="150">
        <f>'1'!D12-'5'!D86-'6'!D86</f>
        <v>0</v>
      </c>
      <c r="E86" s="150">
        <f>'1'!E12-'5'!E86-'6'!E86</f>
        <v>0</v>
      </c>
      <c r="F86" s="150">
        <f>'1'!F12-'5'!F86-'6'!F86</f>
        <v>0</v>
      </c>
      <c r="G86" s="150">
        <f>'1'!G12-'5'!G86-'6'!G86</f>
        <v>0</v>
      </c>
      <c r="H86" s="150">
        <f>'1'!H12-'5'!H86-'6'!H86</f>
        <v>0</v>
      </c>
    </row>
    <row r="87" spans="1:8" x14ac:dyDescent="0.25">
      <c r="A87" s="4">
        <v>82</v>
      </c>
      <c r="B87" s="128" t="s">
        <v>10</v>
      </c>
      <c r="C87" s="150">
        <f>'1'!C13-'5'!C87-'6'!C87</f>
        <v>8250000</v>
      </c>
      <c r="D87" s="150">
        <f>'1'!D13-'5'!D87-'6'!D87</f>
        <v>8250000</v>
      </c>
      <c r="E87" s="150">
        <f>'1'!E13-'5'!E87-'6'!E87</f>
        <v>0</v>
      </c>
      <c r="F87" s="150">
        <f>'1'!F13-'5'!F87-'6'!F87</f>
        <v>0</v>
      </c>
      <c r="G87" s="150">
        <f>'1'!G13-'5'!G87-'6'!G87</f>
        <v>0</v>
      </c>
      <c r="H87" s="150">
        <f>'1'!H13-'5'!H87-'6'!H87</f>
        <v>0</v>
      </c>
    </row>
    <row r="88" spans="1:8" x14ac:dyDescent="0.25">
      <c r="A88" s="4">
        <v>83</v>
      </c>
      <c r="B88" s="128" t="s">
        <v>11</v>
      </c>
      <c r="C88" s="150">
        <f>'1'!C14-'5'!C88-'6'!C88</f>
        <v>0</v>
      </c>
      <c r="D88" s="150">
        <f>'1'!D14-'5'!D88-'6'!D88</f>
        <v>0</v>
      </c>
      <c r="E88" s="150">
        <f>'1'!E14-'5'!E88-'6'!E88</f>
        <v>0</v>
      </c>
      <c r="F88" s="150">
        <f>'1'!F14-'5'!F88-'6'!F88</f>
        <v>0</v>
      </c>
      <c r="G88" s="150">
        <f>'1'!G14-'5'!G88-'6'!G88</f>
        <v>0</v>
      </c>
      <c r="H88" s="150">
        <f>'1'!H14-'5'!H88-'6'!H88</f>
        <v>0</v>
      </c>
    </row>
    <row r="89" spans="1:8" x14ac:dyDescent="0.25">
      <c r="A89" s="4">
        <v>84</v>
      </c>
      <c r="B89" s="128" t="s">
        <v>12</v>
      </c>
      <c r="C89" s="150">
        <f>'1'!C15-'5'!C89-'6'!C89</f>
        <v>8250000</v>
      </c>
      <c r="D89" s="150">
        <f>'1'!D15-'5'!D89-'6'!D89</f>
        <v>8250000</v>
      </c>
      <c r="E89" s="150">
        <f>'1'!E15-'5'!E89-'6'!E89</f>
        <v>0</v>
      </c>
      <c r="F89" s="150">
        <f>'1'!F15-'5'!F89-'6'!F89</f>
        <v>0</v>
      </c>
      <c r="G89" s="150">
        <f>'1'!G15-'5'!G89-'6'!G89</f>
        <v>0</v>
      </c>
      <c r="H89" s="150">
        <f>'1'!H15-'5'!H89-'6'!H89</f>
        <v>0</v>
      </c>
    </row>
    <row r="90" spans="1:8" x14ac:dyDescent="0.25">
      <c r="A90" s="4">
        <v>85</v>
      </c>
      <c r="B90" s="134" t="s">
        <v>13</v>
      </c>
      <c r="C90" s="150">
        <f>'1'!C16-'5'!C90-'6'!C90</f>
        <v>8250000</v>
      </c>
      <c r="D90" s="150">
        <f>'1'!D16-'5'!D90-'6'!D90</f>
        <v>8250000</v>
      </c>
      <c r="E90" s="150">
        <f>'1'!E16-'5'!E90-'6'!E90</f>
        <v>0</v>
      </c>
      <c r="F90" s="150">
        <f>'1'!F16-'5'!F90-'6'!F90</f>
        <v>0</v>
      </c>
      <c r="G90" s="150">
        <f>'1'!G16-'5'!G90-'6'!G90</f>
        <v>0</v>
      </c>
      <c r="H90" s="150">
        <f>'1'!H16-'5'!H90-'6'!H90</f>
        <v>0</v>
      </c>
    </row>
    <row r="91" spans="1:8" x14ac:dyDescent="0.25">
      <c r="A91" s="4">
        <v>86</v>
      </c>
      <c r="B91" s="128" t="s">
        <v>14</v>
      </c>
      <c r="C91" s="150">
        <f>'1'!C17-'5'!C91-'6'!C91</f>
        <v>18001826</v>
      </c>
      <c r="D91" s="150">
        <f>'1'!D17-'5'!D91-'6'!D91</f>
        <v>18001826</v>
      </c>
      <c r="E91" s="150">
        <f>'1'!E17-'5'!E91-'6'!E91</f>
        <v>0</v>
      </c>
      <c r="F91" s="150">
        <f>'1'!F17-'5'!F91-'6'!F91</f>
        <v>0</v>
      </c>
      <c r="G91" s="150">
        <f>'1'!G17-'5'!G91-'6'!G91</f>
        <v>0</v>
      </c>
      <c r="H91" s="150">
        <f>'1'!H17-'5'!H91-'6'!H91</f>
        <v>0</v>
      </c>
    </row>
    <row r="92" spans="1:8" ht="26.4" x14ac:dyDescent="0.25">
      <c r="A92" s="4">
        <v>87</v>
      </c>
      <c r="B92" s="128" t="s">
        <v>15</v>
      </c>
      <c r="C92" s="150">
        <f>'1'!C18-'5'!C92-'6'!C92</f>
        <v>197092829</v>
      </c>
      <c r="D92" s="150">
        <f>'1'!D18-'5'!D92-'6'!D92</f>
        <v>197092829</v>
      </c>
      <c r="E92" s="150">
        <f>'1'!E18-'5'!E92-'6'!E92</f>
        <v>0</v>
      </c>
      <c r="F92" s="150">
        <f>'1'!F18-'5'!F92-'6'!F92</f>
        <v>0</v>
      </c>
      <c r="G92" s="150">
        <f>'1'!G18-'5'!G92-'6'!G92</f>
        <v>0</v>
      </c>
      <c r="H92" s="150">
        <f>'1'!H18-'5'!H92-'6'!H92</f>
        <v>0</v>
      </c>
    </row>
    <row r="93" spans="1:8" x14ac:dyDescent="0.25">
      <c r="A93" s="4">
        <v>88</v>
      </c>
      <c r="B93" s="128" t="s">
        <v>217</v>
      </c>
      <c r="C93" s="150">
        <f>'1'!C19-'5'!C93-'6'!C93</f>
        <v>500000</v>
      </c>
      <c r="D93" s="150">
        <f>'1'!D19-'5'!D93-'6'!D93</f>
        <v>500000</v>
      </c>
      <c r="E93" s="150">
        <f>'1'!E19-'5'!E93-'6'!E93</f>
        <v>0</v>
      </c>
      <c r="F93" s="150">
        <f>'1'!F19-'5'!F93-'6'!F93</f>
        <v>0</v>
      </c>
      <c r="G93" s="150">
        <f>'1'!G19-'5'!G93-'6'!G93</f>
        <v>0</v>
      </c>
      <c r="H93" s="150">
        <f>'1'!H19-'5'!H93-'6'!H93</f>
        <v>0</v>
      </c>
    </row>
    <row r="94" spans="1:8" x14ac:dyDescent="0.25">
      <c r="A94" s="4">
        <v>89</v>
      </c>
      <c r="B94" s="128" t="s">
        <v>16</v>
      </c>
      <c r="C94" s="150">
        <f>'1'!C20-'5'!C94-'6'!C94</f>
        <v>0</v>
      </c>
      <c r="D94" s="150">
        <f>'1'!D20-'5'!D94-'6'!D94</f>
        <v>0</v>
      </c>
      <c r="E94" s="150">
        <f>'1'!E20-'5'!E94-'6'!E94</f>
        <v>0</v>
      </c>
      <c r="F94" s="150">
        <f>'1'!F20-'5'!F94-'6'!F94</f>
        <v>0</v>
      </c>
      <c r="G94" s="150">
        <f>'1'!G20-'5'!G94-'6'!G94</f>
        <v>0</v>
      </c>
      <c r="H94" s="150">
        <f>'1'!H20-'5'!H94-'6'!H94</f>
        <v>0</v>
      </c>
    </row>
    <row r="95" spans="1:8" x14ac:dyDescent="0.25">
      <c r="A95" s="4">
        <v>90</v>
      </c>
      <c r="B95" s="128" t="s">
        <v>17</v>
      </c>
      <c r="C95" s="150">
        <f>'1'!C21-'5'!C95-'6'!C95</f>
        <v>0</v>
      </c>
      <c r="D95" s="150">
        <f>'1'!D21-'5'!D95-'6'!D95</f>
        <v>0</v>
      </c>
      <c r="E95" s="150">
        <f>'1'!E21-'5'!E95-'6'!E95</f>
        <v>0</v>
      </c>
      <c r="F95" s="150">
        <f>'1'!F21-'5'!F95-'6'!F95</f>
        <v>0</v>
      </c>
      <c r="G95" s="150">
        <f>'1'!G21-'5'!G95-'6'!G95</f>
        <v>0</v>
      </c>
      <c r="H95" s="150">
        <f>'1'!H21-'5'!H95-'6'!H95</f>
        <v>0</v>
      </c>
    </row>
    <row r="96" spans="1:8" x14ac:dyDescent="0.25">
      <c r="A96" s="4">
        <v>91</v>
      </c>
      <c r="B96" s="128" t="s">
        <v>18</v>
      </c>
      <c r="C96" s="150">
        <f>'1'!C22-'5'!C96-'6'!C96</f>
        <v>196592829</v>
      </c>
      <c r="D96" s="150">
        <f>'1'!D22-'5'!D96-'6'!D96</f>
        <v>196592829</v>
      </c>
      <c r="E96" s="150">
        <f>'1'!E22-'5'!E96-'6'!E96</f>
        <v>0</v>
      </c>
      <c r="F96" s="150">
        <f>'1'!F22-'5'!F96-'6'!F96</f>
        <v>0</v>
      </c>
      <c r="G96" s="150">
        <f>'1'!G22-'5'!G96-'6'!G96</f>
        <v>0</v>
      </c>
      <c r="H96" s="150">
        <f>'1'!H22-'5'!H96-'6'!H96</f>
        <v>0</v>
      </c>
    </row>
    <row r="97" spans="1:8" ht="26.4" x14ac:dyDescent="0.25">
      <c r="A97" s="4">
        <v>92</v>
      </c>
      <c r="B97" s="128" t="s">
        <v>218</v>
      </c>
      <c r="C97" s="150">
        <f>'1'!C23-'5'!C97-'6'!C97</f>
        <v>31162186</v>
      </c>
      <c r="D97" s="150">
        <f>'1'!D23-'5'!D97-'6'!D97</f>
        <v>31162186</v>
      </c>
      <c r="E97" s="150">
        <f>'1'!E23-'5'!E97-'6'!E97</f>
        <v>0</v>
      </c>
      <c r="F97" s="150">
        <f>'1'!F23-'5'!F97-'6'!F97</f>
        <v>0</v>
      </c>
      <c r="G97" s="150">
        <f>'1'!G23-'5'!G97-'6'!G97</f>
        <v>0</v>
      </c>
      <c r="H97" s="150">
        <f>'1'!H23-'5'!H97-'6'!H97</f>
        <v>0</v>
      </c>
    </row>
    <row r="98" spans="1:8" x14ac:dyDescent="0.25">
      <c r="A98" s="4">
        <v>93</v>
      </c>
      <c r="B98" s="128" t="s">
        <v>219</v>
      </c>
      <c r="C98" s="150">
        <f>'1'!C24-'5'!C98-'6'!C98</f>
        <v>0</v>
      </c>
      <c r="D98" s="150">
        <f>'1'!D24-'5'!D98-'6'!D98</f>
        <v>0</v>
      </c>
      <c r="E98" s="150">
        <f>'1'!E24-'5'!E98-'6'!E98</f>
        <v>0</v>
      </c>
      <c r="F98" s="150">
        <f>'1'!F24-'5'!F98-'6'!F98</f>
        <v>0</v>
      </c>
      <c r="G98" s="150">
        <f>'1'!G24-'5'!G98-'6'!G98</f>
        <v>0</v>
      </c>
      <c r="H98" s="150">
        <f>'1'!H24-'5'!H98-'6'!H98</f>
        <v>0</v>
      </c>
    </row>
    <row r="99" spans="1:8" x14ac:dyDescent="0.25">
      <c r="A99" s="4">
        <v>94</v>
      </c>
      <c r="B99" s="128" t="s">
        <v>19</v>
      </c>
      <c r="C99" s="150">
        <f>'1'!C25-'5'!C99-'6'!C99</f>
        <v>94340826</v>
      </c>
      <c r="D99" s="150">
        <f>'1'!D25-'5'!D99-'6'!D99</f>
        <v>94340826</v>
      </c>
      <c r="E99" s="150">
        <f>'1'!E25-'5'!E99-'6'!E99</f>
        <v>0</v>
      </c>
      <c r="F99" s="150">
        <f>'1'!F25-'5'!F99-'6'!F99</f>
        <v>0</v>
      </c>
      <c r="G99" s="150">
        <f>'1'!G25-'5'!G99-'6'!G99</f>
        <v>0</v>
      </c>
      <c r="H99" s="150">
        <f>'1'!H25-'5'!H99-'6'!H99</f>
        <v>0</v>
      </c>
    </row>
    <row r="100" spans="1:8" x14ac:dyDescent="0.25">
      <c r="A100" s="4">
        <v>95</v>
      </c>
      <c r="B100" s="134" t="s">
        <v>20</v>
      </c>
      <c r="C100" s="150">
        <f>'1'!C26-'5'!C100-'6'!C100</f>
        <v>340597667</v>
      </c>
      <c r="D100" s="150">
        <f>'1'!D26-'5'!D100-'6'!D100</f>
        <v>340597667</v>
      </c>
      <c r="E100" s="150">
        <f>'1'!E26-'5'!E100-'6'!E100</f>
        <v>0</v>
      </c>
      <c r="F100" s="150">
        <f>'1'!F26-'5'!F100-'6'!F100</f>
        <v>0</v>
      </c>
      <c r="G100" s="150">
        <f>'1'!G26-'5'!G100-'6'!G100</f>
        <v>0</v>
      </c>
      <c r="H100" s="150">
        <f>'1'!H26-'5'!H100-'6'!H100</f>
        <v>0</v>
      </c>
    </row>
    <row r="101" spans="1:8" x14ac:dyDescent="0.25">
      <c r="A101" s="4">
        <v>96</v>
      </c>
      <c r="B101" s="128" t="s">
        <v>21</v>
      </c>
      <c r="C101" s="150">
        <f>'1'!C27-'5'!C101-'6'!C101</f>
        <v>480000</v>
      </c>
      <c r="D101" s="150">
        <f>'1'!D27-'5'!D101-'6'!D101</f>
        <v>130000</v>
      </c>
      <c r="E101" s="150">
        <f>'1'!E27-'5'!E101-'6'!E101</f>
        <v>300000</v>
      </c>
      <c r="F101" s="150">
        <f>'1'!F27-'5'!F101-'6'!F101</f>
        <v>0</v>
      </c>
      <c r="G101" s="150">
        <f>'1'!G27-'5'!G101-'6'!G101</f>
        <v>50000</v>
      </c>
      <c r="H101" s="150">
        <f>'1'!H27-'5'!H101-'6'!H101</f>
        <v>0</v>
      </c>
    </row>
    <row r="102" spans="1:8" x14ac:dyDescent="0.25">
      <c r="A102" s="4">
        <v>97</v>
      </c>
      <c r="B102" s="128" t="s">
        <v>22</v>
      </c>
      <c r="C102" s="150">
        <f>'1'!C28-'5'!C102-'6'!C102</f>
        <v>297241669</v>
      </c>
      <c r="D102" s="150">
        <f>'1'!D28-'5'!D102-'6'!D102</f>
        <v>297241669</v>
      </c>
      <c r="E102" s="150">
        <f>'1'!E28-'5'!E102-'6'!E102</f>
        <v>0</v>
      </c>
      <c r="F102" s="150">
        <f>'1'!F28-'5'!F102-'6'!F102</f>
        <v>0</v>
      </c>
      <c r="G102" s="150">
        <f>'1'!G28-'5'!G102-'6'!G102</f>
        <v>0</v>
      </c>
      <c r="H102" s="150">
        <f>'1'!H28-'5'!H102-'6'!H102</f>
        <v>0</v>
      </c>
    </row>
    <row r="103" spans="1:8" x14ac:dyDescent="0.25">
      <c r="A103" s="4">
        <v>98</v>
      </c>
      <c r="B103" s="128" t="s">
        <v>23</v>
      </c>
      <c r="C103" s="150">
        <f>'1'!C29-'5'!C103-'6'!C103</f>
        <v>2130000</v>
      </c>
      <c r="D103" s="150">
        <f>'1'!D29-'5'!D103-'6'!D103</f>
        <v>80000</v>
      </c>
      <c r="E103" s="150">
        <f>'1'!E29-'5'!E103-'6'!E103</f>
        <v>1500000</v>
      </c>
      <c r="F103" s="150">
        <f>'1'!F29-'5'!F103-'6'!F103</f>
        <v>200000</v>
      </c>
      <c r="G103" s="150">
        <f>'1'!G29-'5'!G103-'6'!G103</f>
        <v>0</v>
      </c>
      <c r="H103" s="150">
        <f>'1'!H29-'5'!H103-'6'!H103</f>
        <v>350000</v>
      </c>
    </row>
    <row r="104" spans="1:8" x14ac:dyDescent="0.25">
      <c r="A104" s="4">
        <v>99</v>
      </c>
      <c r="B104" s="128" t="s">
        <v>24</v>
      </c>
      <c r="C104" s="150">
        <f>'1'!C30-'5'!C104-'6'!C104</f>
        <v>44070799</v>
      </c>
      <c r="D104" s="150">
        <f>'1'!D30-'5'!D104-'6'!D104</f>
        <v>32577012</v>
      </c>
      <c r="E104" s="150">
        <f>'1'!E30-'5'!E104-'6'!E104</f>
        <v>4000000</v>
      </c>
      <c r="F104" s="150">
        <f>'1'!F30-'5'!F104-'6'!F104</f>
        <v>3387410</v>
      </c>
      <c r="G104" s="150">
        <f>'1'!G30-'5'!G104-'6'!G104</f>
        <v>3156377</v>
      </c>
      <c r="H104" s="150">
        <f>'1'!H30-'5'!H104-'6'!H104</f>
        <v>950000</v>
      </c>
    </row>
    <row r="105" spans="1:8" ht="26.4" x14ac:dyDescent="0.25">
      <c r="A105" s="4">
        <v>100</v>
      </c>
      <c r="B105" s="128" t="s">
        <v>25</v>
      </c>
      <c r="C105" s="150">
        <f>'1'!C31-'5'!C105-'6'!C105</f>
        <v>25161302</v>
      </c>
      <c r="D105" s="150">
        <f>'1'!D31-'5'!D105-'6'!D105</f>
        <v>21669579</v>
      </c>
      <c r="E105" s="150">
        <f>'1'!E31-'5'!E105-'6'!E105</f>
        <v>1566000</v>
      </c>
      <c r="F105" s="150">
        <f>'1'!F31-'5'!F105-'6'!F105</f>
        <v>968601</v>
      </c>
      <c r="G105" s="150">
        <f>'1'!G31-'5'!G105-'6'!G105</f>
        <v>606122</v>
      </c>
      <c r="H105" s="150">
        <f>'1'!H31-'5'!H105-'6'!H105</f>
        <v>351000</v>
      </c>
    </row>
    <row r="106" spans="1:8" x14ac:dyDescent="0.25">
      <c r="A106" s="4">
        <v>101</v>
      </c>
      <c r="B106" s="134" t="s">
        <v>26</v>
      </c>
      <c r="C106" s="150">
        <f>'1'!C32-'5'!C106-'6'!C106</f>
        <v>369083770</v>
      </c>
      <c r="D106" s="150">
        <f>'1'!D32-'5'!D106-'6'!D106</f>
        <v>351698260</v>
      </c>
      <c r="E106" s="150">
        <f>'1'!E32-'5'!E106-'6'!E106</f>
        <v>7366000</v>
      </c>
      <c r="F106" s="150">
        <f>'1'!F32-'5'!F106-'6'!F106</f>
        <v>4556011</v>
      </c>
      <c r="G106" s="150">
        <f>'1'!G32-'5'!G106-'6'!G106</f>
        <v>3812499</v>
      </c>
      <c r="H106" s="150">
        <f>'1'!H32-'5'!H106-'6'!H106</f>
        <v>1651000</v>
      </c>
    </row>
    <row r="107" spans="1:8" x14ac:dyDescent="0.25">
      <c r="A107" s="4">
        <v>102</v>
      </c>
      <c r="B107" s="128" t="s">
        <v>27</v>
      </c>
      <c r="C107" s="150">
        <f>'1'!C33-'5'!C107-'6'!C107</f>
        <v>101879619</v>
      </c>
      <c r="D107" s="150">
        <f>'1'!D33-'5'!D107-'6'!D107</f>
        <v>101879619</v>
      </c>
      <c r="E107" s="150">
        <f>'1'!E33-'5'!E107-'6'!E107</f>
        <v>0</v>
      </c>
      <c r="F107" s="150">
        <f>'1'!F33-'5'!F107-'6'!F107</f>
        <v>0</v>
      </c>
      <c r="G107" s="150">
        <f>'1'!G33-'5'!G107-'6'!G107</f>
        <v>0</v>
      </c>
      <c r="H107" s="150">
        <f>'1'!H33-'5'!H107-'6'!H107</f>
        <v>0</v>
      </c>
    </row>
    <row r="108" spans="1:8" x14ac:dyDescent="0.25">
      <c r="A108" s="4">
        <v>103</v>
      </c>
      <c r="B108" s="128" t="s">
        <v>220</v>
      </c>
      <c r="C108" s="150">
        <f>'1'!C34-'5'!C108-'6'!C108</f>
        <v>200000</v>
      </c>
      <c r="D108" s="150">
        <f>'1'!D34-'5'!D108-'6'!D108</f>
        <v>0</v>
      </c>
      <c r="E108" s="150">
        <f>'1'!E34-'5'!E108-'6'!E108</f>
        <v>200000</v>
      </c>
      <c r="F108" s="150">
        <f>'1'!F34-'5'!F108-'6'!F108</f>
        <v>0</v>
      </c>
      <c r="G108" s="150">
        <f>'1'!G34-'5'!G108-'6'!G108</f>
        <v>0</v>
      </c>
      <c r="H108" s="150">
        <f>'1'!H34-'5'!H108-'6'!H108</f>
        <v>0</v>
      </c>
    </row>
    <row r="109" spans="1:8" x14ac:dyDescent="0.25">
      <c r="A109" s="4">
        <v>104</v>
      </c>
      <c r="B109" s="128" t="s">
        <v>28</v>
      </c>
      <c r="C109" s="150">
        <f>'1'!C35-'5'!C109-'6'!C109</f>
        <v>0</v>
      </c>
      <c r="D109" s="150">
        <f>'1'!D35-'5'!D109-'6'!D109</f>
        <v>0</v>
      </c>
      <c r="E109" s="150">
        <f>'1'!E35-'5'!E109-'6'!E109</f>
        <v>0</v>
      </c>
      <c r="F109" s="150">
        <f>'1'!F35-'5'!F109-'6'!F109</f>
        <v>0</v>
      </c>
      <c r="G109" s="150">
        <f>'1'!G35-'5'!G109-'6'!G109</f>
        <v>0</v>
      </c>
      <c r="H109" s="150">
        <f>'1'!H35-'5'!H109-'6'!H109</f>
        <v>0</v>
      </c>
    </row>
    <row r="110" spans="1:8" ht="26.4" x14ac:dyDescent="0.25">
      <c r="A110" s="4">
        <v>105</v>
      </c>
      <c r="B110" s="128" t="s">
        <v>29</v>
      </c>
      <c r="C110" s="150">
        <f>'1'!C36-'5'!C110-'6'!C110</f>
        <v>13779698</v>
      </c>
      <c r="D110" s="150">
        <f>'1'!D36-'5'!D110-'6'!D110</f>
        <v>13725698</v>
      </c>
      <c r="E110" s="150">
        <f>'1'!E36-'5'!E110-'6'!E110</f>
        <v>54000</v>
      </c>
      <c r="F110" s="150">
        <f>'1'!F36-'5'!F110-'6'!F110</f>
        <v>0</v>
      </c>
      <c r="G110" s="150">
        <f>'1'!G36-'5'!G110-'6'!G110</f>
        <v>0</v>
      </c>
      <c r="H110" s="150">
        <f>'1'!H36-'5'!H110-'6'!H110</f>
        <v>0</v>
      </c>
    </row>
    <row r="111" spans="1:8" x14ac:dyDescent="0.25">
      <c r="A111" s="4">
        <v>106</v>
      </c>
      <c r="B111" s="134" t="s">
        <v>30</v>
      </c>
      <c r="C111" s="150">
        <f>'1'!C37-'5'!C111-'6'!C111</f>
        <v>115859317</v>
      </c>
      <c r="D111" s="150">
        <f>'1'!D37-'5'!D111-'6'!D111</f>
        <v>115605317</v>
      </c>
      <c r="E111" s="150">
        <f>'1'!E37-'5'!E111-'6'!E111</f>
        <v>254000</v>
      </c>
      <c r="F111" s="150">
        <f>'1'!F37-'5'!F111-'6'!F111</f>
        <v>0</v>
      </c>
      <c r="G111" s="150">
        <f>'1'!G37-'5'!G111-'6'!G111</f>
        <v>0</v>
      </c>
      <c r="H111" s="150">
        <f>'1'!H37-'5'!H111-'6'!H111</f>
        <v>0</v>
      </c>
    </row>
    <row r="112" spans="1:8" ht="26.4" x14ac:dyDescent="0.25">
      <c r="A112" s="4">
        <v>107</v>
      </c>
      <c r="B112" s="128" t="s">
        <v>231</v>
      </c>
      <c r="C112" s="129">
        <f>SUM(D112:H112)</f>
        <v>7516495</v>
      </c>
      <c r="D112" s="130">
        <v>7516495</v>
      </c>
      <c r="E112" s="150">
        <f>'1'!E38-'5'!E112-'6'!E112</f>
        <v>0</v>
      </c>
      <c r="F112" s="150">
        <f>'1'!F38-'5'!F112-'6'!F112</f>
        <v>0</v>
      </c>
      <c r="G112" s="150">
        <f>'1'!G38-'5'!G112-'6'!G112</f>
        <v>0</v>
      </c>
      <c r="H112" s="150">
        <f>'1'!H38-'5'!H112-'6'!H112</f>
        <v>0</v>
      </c>
    </row>
    <row r="113" spans="1:8" x14ac:dyDescent="0.25">
      <c r="A113" s="4">
        <v>108</v>
      </c>
      <c r="B113" s="128" t="s">
        <v>232</v>
      </c>
      <c r="C113" s="129">
        <f t="shared" ref="C113:C114" si="0">SUM(D113:H113)</f>
        <v>7500000</v>
      </c>
      <c r="D113" s="132">
        <f>SUM(D114:D115)</f>
        <v>7500000</v>
      </c>
      <c r="E113" s="150">
        <f>'1'!E39-'5'!E113-'6'!E113</f>
        <v>0</v>
      </c>
      <c r="F113" s="150">
        <f>'1'!F39-'5'!F113-'6'!F113</f>
        <v>0</v>
      </c>
      <c r="G113" s="150">
        <f>'1'!G39-'5'!G113-'6'!G113</f>
        <v>0</v>
      </c>
      <c r="H113" s="150">
        <f>'1'!H39-'5'!H113-'6'!H113</f>
        <v>0</v>
      </c>
    </row>
    <row r="114" spans="1:8" ht="26.4" x14ac:dyDescent="0.25">
      <c r="A114" s="4">
        <v>109</v>
      </c>
      <c r="B114" s="128" t="s">
        <v>221</v>
      </c>
      <c r="C114" s="129">
        <f t="shared" si="0"/>
        <v>7500000</v>
      </c>
      <c r="D114" s="132">
        <v>7500000</v>
      </c>
      <c r="E114" s="150">
        <f>'1'!E40-'5'!E114-'6'!E114</f>
        <v>0</v>
      </c>
      <c r="F114" s="150">
        <f>'1'!F40-'5'!F114-'6'!F114</f>
        <v>0</v>
      </c>
      <c r="G114" s="150">
        <f>'1'!G40-'5'!G114-'6'!G114</f>
        <v>0</v>
      </c>
      <c r="H114" s="150">
        <f>'1'!H40-'5'!H114-'6'!H114</f>
        <v>0</v>
      </c>
    </row>
    <row r="115" spans="1:8" x14ac:dyDescent="0.25">
      <c r="A115" s="4">
        <v>110</v>
      </c>
      <c r="B115" s="128" t="s">
        <v>222</v>
      </c>
      <c r="C115" s="150">
        <f>'1'!C41-'5'!C115-'6'!C115</f>
        <v>0</v>
      </c>
      <c r="D115" s="150">
        <f>'1'!D41-'5'!D115-'6'!D115</f>
        <v>0</v>
      </c>
      <c r="E115" s="150">
        <f>'1'!E41-'5'!E115-'6'!E115</f>
        <v>0</v>
      </c>
      <c r="F115" s="150">
        <f>'1'!F41-'5'!F115-'6'!F115</f>
        <v>0</v>
      </c>
      <c r="G115" s="150">
        <f>'1'!G41-'5'!G115-'6'!G115</f>
        <v>0</v>
      </c>
      <c r="H115" s="150">
        <f>'1'!H41-'5'!H115-'6'!H115</f>
        <v>0</v>
      </c>
    </row>
    <row r="116" spans="1:8" x14ac:dyDescent="0.25">
      <c r="A116" s="4">
        <v>111</v>
      </c>
      <c r="B116" s="134" t="s">
        <v>31</v>
      </c>
      <c r="C116" s="150">
        <f>'1'!C42-'5'!C116-'6'!C116</f>
        <v>34733152</v>
      </c>
      <c r="D116" s="150">
        <f>'1'!D42-'5'!D116-'6'!D116</f>
        <v>34733152</v>
      </c>
      <c r="E116" s="150">
        <f>'1'!E42-'5'!E116-'6'!E116</f>
        <v>0</v>
      </c>
      <c r="F116" s="150">
        <f>'1'!F42-'5'!F116-'6'!F116</f>
        <v>0</v>
      </c>
      <c r="G116" s="150">
        <f>'1'!G42-'5'!G116-'6'!G116</f>
        <v>0</v>
      </c>
      <c r="H116" s="150">
        <f>'1'!H42-'5'!H116-'6'!H116</f>
        <v>0</v>
      </c>
    </row>
    <row r="117" spans="1:8" x14ac:dyDescent="0.25">
      <c r="A117" s="4">
        <v>112</v>
      </c>
      <c r="B117" s="139" t="s">
        <v>32</v>
      </c>
      <c r="C117" s="150">
        <f>'1'!C43-'5'!C117-'6'!C117</f>
        <v>1658172946</v>
      </c>
      <c r="D117" s="150">
        <f>'1'!D43-'5'!D117-'6'!D117</f>
        <v>1043209558</v>
      </c>
      <c r="E117" s="150">
        <f>'1'!E43-'5'!E117-'6'!E117</f>
        <v>219541269</v>
      </c>
      <c r="F117" s="150">
        <f>'1'!F43-'5'!F117-'6'!F117</f>
        <v>177073798</v>
      </c>
      <c r="G117" s="150">
        <f>'1'!G43-'5'!G117-'6'!G117</f>
        <v>67531983</v>
      </c>
      <c r="H117" s="150">
        <f>'1'!H43-'5'!H117-'6'!H117</f>
        <v>150816338</v>
      </c>
    </row>
    <row r="118" spans="1:8" ht="26.4" x14ac:dyDescent="0.25">
      <c r="A118" s="4">
        <v>113</v>
      </c>
      <c r="B118" s="128" t="s">
        <v>33</v>
      </c>
      <c r="C118" s="150">
        <f>'1'!C44-'5'!C118-'6'!C118</f>
        <v>18237164</v>
      </c>
      <c r="D118" s="150">
        <f>'1'!D44-'5'!D118-'6'!D118</f>
        <v>18237164</v>
      </c>
      <c r="E118" s="150">
        <f>'1'!E44-'5'!E118-'6'!E118</f>
        <v>0</v>
      </c>
      <c r="F118" s="150">
        <f>'1'!F44-'5'!F118-'6'!F118</f>
        <v>0</v>
      </c>
      <c r="G118" s="150">
        <f>'1'!G44-'5'!G118-'6'!G118</f>
        <v>0</v>
      </c>
      <c r="H118" s="150">
        <f>'1'!H44-'5'!H118-'6'!H118</f>
        <v>0</v>
      </c>
    </row>
    <row r="119" spans="1:8" x14ac:dyDescent="0.25">
      <c r="A119" s="4">
        <v>114</v>
      </c>
      <c r="B119" s="128" t="s">
        <v>34</v>
      </c>
      <c r="C119" s="150">
        <f>'1'!C45-'5'!C119-'6'!C119</f>
        <v>541116651</v>
      </c>
      <c r="D119" s="150">
        <f>'1'!D45-'5'!D119-'6'!D119</f>
        <v>541116651</v>
      </c>
      <c r="E119" s="150">
        <f>'1'!E45-'5'!E119-'6'!E119</f>
        <v>0</v>
      </c>
      <c r="F119" s="150">
        <f>'1'!F45-'5'!F119-'6'!F119</f>
        <v>0</v>
      </c>
      <c r="G119" s="150">
        <f>'1'!G45-'5'!G119-'6'!G119</f>
        <v>0</v>
      </c>
      <c r="H119" s="150">
        <f>'1'!H45-'5'!H119-'6'!H119</f>
        <v>0</v>
      </c>
    </row>
    <row r="120" spans="1:8" x14ac:dyDescent="0.25">
      <c r="A120" s="4">
        <v>115</v>
      </c>
      <c r="B120" s="128" t="s">
        <v>35</v>
      </c>
      <c r="C120" s="150">
        <f>'1'!C46-'5'!C120-'6'!C120</f>
        <v>559353815</v>
      </c>
      <c r="D120" s="150">
        <f>'1'!D46-'5'!D120-'6'!D120</f>
        <v>559353815</v>
      </c>
      <c r="E120" s="150">
        <f>'1'!E46-'5'!E120-'6'!E120</f>
        <v>0</v>
      </c>
      <c r="F120" s="150">
        <f>'1'!F46-'5'!F120-'6'!F120</f>
        <v>0</v>
      </c>
      <c r="G120" s="150">
        <f>'1'!G46-'5'!G120-'6'!G120</f>
        <v>0</v>
      </c>
      <c r="H120" s="150">
        <f>'1'!H46-'5'!H120-'6'!H120</f>
        <v>0</v>
      </c>
    </row>
    <row r="121" spans="1:8" ht="13.8" thickBot="1" x14ac:dyDescent="0.3">
      <c r="A121" s="4">
        <v>116</v>
      </c>
      <c r="B121" s="142" t="s">
        <v>36</v>
      </c>
      <c r="C121" s="150">
        <f>'1'!C47-'5'!C121-'6'!C121</f>
        <v>559353815</v>
      </c>
      <c r="D121" s="150">
        <f>'1'!D47-'5'!D121-'6'!D121</f>
        <v>559353815</v>
      </c>
      <c r="E121" s="150">
        <f>'1'!E47-'5'!E121-'6'!E121</f>
        <v>0</v>
      </c>
      <c r="F121" s="150">
        <f>'1'!F47-'5'!F121-'6'!F121</f>
        <v>0</v>
      </c>
      <c r="G121" s="150">
        <f>'1'!G47-'5'!G121-'6'!G121</f>
        <v>0</v>
      </c>
      <c r="H121" s="150">
        <f>'1'!H47-'5'!H121-'6'!H121</f>
        <v>0</v>
      </c>
    </row>
    <row r="122" spans="1:8" ht="14.4" thickTop="1" thickBot="1" x14ac:dyDescent="0.3">
      <c r="A122" s="4">
        <v>117</v>
      </c>
      <c r="B122" s="18" t="s">
        <v>37</v>
      </c>
      <c r="C122" s="156">
        <f>'1'!C48-'5'!C122-'6'!C122</f>
        <v>2217526761</v>
      </c>
      <c r="D122" s="156">
        <f>'1'!D48-'5'!D122-'6'!D122</f>
        <v>1602563373</v>
      </c>
      <c r="E122" s="156">
        <f>'1'!E48-'5'!E122-'6'!E122</f>
        <v>219541269</v>
      </c>
      <c r="F122" s="156">
        <f>'1'!F48-'5'!F122-'6'!F122</f>
        <v>177073798</v>
      </c>
      <c r="G122" s="156">
        <f>'1'!G48-'5'!G122-'6'!G122</f>
        <v>67531983</v>
      </c>
      <c r="H122" s="156">
        <f>'1'!H48-'5'!H122-'6'!H122</f>
        <v>150816338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3"/>
  <sheetViews>
    <sheetView workbookViewId="0">
      <pane ySplit="6" topLeftCell="A85" activePane="bottomLeft" state="frozen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00" t="s">
        <v>174</v>
      </c>
      <c r="F1" t="s">
        <v>267</v>
      </c>
    </row>
    <row r="2" spans="1:8" x14ac:dyDescent="0.25">
      <c r="B2" s="37" t="s">
        <v>243</v>
      </c>
      <c r="C2" s="101"/>
      <c r="F2" t="s">
        <v>259</v>
      </c>
    </row>
    <row r="3" spans="1:8" x14ac:dyDescent="0.25">
      <c r="C3" s="10"/>
      <c r="F3" t="s">
        <v>74</v>
      </c>
    </row>
    <row r="4" spans="1:8" x14ac:dyDescent="0.25">
      <c r="B4" s="102" t="s">
        <v>228</v>
      </c>
      <c r="C4" s="145" t="s">
        <v>223</v>
      </c>
    </row>
    <row r="5" spans="1:8" ht="39.6" x14ac:dyDescent="0.25">
      <c r="A5" s="1" t="s">
        <v>1</v>
      </c>
      <c r="B5" s="2" t="s">
        <v>2</v>
      </c>
      <c r="C5" s="3" t="s">
        <v>175</v>
      </c>
      <c r="D5" s="3" t="s">
        <v>39</v>
      </c>
      <c r="E5" s="3" t="s">
        <v>176</v>
      </c>
      <c r="F5" s="3" t="s">
        <v>40</v>
      </c>
      <c r="G5" s="3" t="s">
        <v>78</v>
      </c>
      <c r="H5" s="3" t="s">
        <v>41</v>
      </c>
    </row>
    <row r="6" spans="1:8" ht="26.4" x14ac:dyDescent="0.25">
      <c r="A6" s="4">
        <v>1</v>
      </c>
      <c r="B6" s="103" t="s">
        <v>42</v>
      </c>
      <c r="C6" s="104">
        <f>SUM(D6:H6)</f>
        <v>0</v>
      </c>
      <c r="D6" s="5"/>
      <c r="E6" s="5"/>
      <c r="F6" s="5"/>
      <c r="G6" s="5"/>
      <c r="H6" s="5"/>
    </row>
    <row r="7" spans="1:8" ht="26.4" x14ac:dyDescent="0.25">
      <c r="A7" s="4">
        <v>2</v>
      </c>
      <c r="B7" s="103" t="s">
        <v>177</v>
      </c>
      <c r="C7" s="104">
        <f t="shared" ref="C7:C71" si="0">SUM(D7:H7)</f>
        <v>0</v>
      </c>
      <c r="D7" s="5"/>
      <c r="E7" s="5"/>
      <c r="F7" s="5"/>
      <c r="G7" s="5"/>
      <c r="H7" s="5"/>
    </row>
    <row r="8" spans="1:8" ht="26.4" x14ac:dyDescent="0.25">
      <c r="A8" s="160">
        <v>3</v>
      </c>
      <c r="B8" s="161" t="s">
        <v>233</v>
      </c>
      <c r="C8" s="104">
        <f t="shared" ref="C8" si="1">SUM(D8:H8)</f>
        <v>0</v>
      </c>
      <c r="D8" s="5"/>
      <c r="E8" s="5"/>
      <c r="F8" s="5"/>
      <c r="G8" s="5"/>
      <c r="H8" s="5"/>
    </row>
    <row r="9" spans="1:8" ht="18" customHeight="1" x14ac:dyDescent="0.25">
      <c r="A9" s="4">
        <v>4</v>
      </c>
      <c r="B9" s="161" t="s">
        <v>234</v>
      </c>
      <c r="C9" s="162"/>
      <c r="D9" s="163"/>
      <c r="E9" s="163"/>
      <c r="F9" s="163"/>
      <c r="G9" s="163"/>
      <c r="H9" s="163"/>
    </row>
    <row r="10" spans="1:8" ht="26.4" x14ac:dyDescent="0.25">
      <c r="A10" s="160">
        <v>5</v>
      </c>
      <c r="B10" s="103" t="s">
        <v>178</v>
      </c>
      <c r="C10" s="104">
        <f t="shared" si="0"/>
        <v>0</v>
      </c>
      <c r="D10" s="5"/>
      <c r="E10" s="5"/>
      <c r="F10" s="5"/>
      <c r="G10" s="5"/>
      <c r="H10" s="5"/>
    </row>
    <row r="11" spans="1:8" ht="26.4" x14ac:dyDescent="0.25">
      <c r="A11" s="4">
        <v>6</v>
      </c>
      <c r="B11" s="103" t="s">
        <v>179</v>
      </c>
      <c r="C11" s="104">
        <f t="shared" si="0"/>
        <v>0</v>
      </c>
      <c r="D11" s="5"/>
      <c r="E11" s="5"/>
      <c r="F11" s="5"/>
      <c r="G11" s="5"/>
      <c r="H11" s="5"/>
    </row>
    <row r="12" spans="1:8" x14ac:dyDescent="0.25">
      <c r="A12" s="160">
        <v>7</v>
      </c>
      <c r="B12" s="103" t="s">
        <v>180</v>
      </c>
      <c r="C12" s="104">
        <f t="shared" si="0"/>
        <v>0</v>
      </c>
      <c r="D12" s="5"/>
      <c r="E12" s="5"/>
      <c r="F12" s="5"/>
      <c r="G12" s="5"/>
      <c r="H12" s="5"/>
    </row>
    <row r="13" spans="1:8" x14ac:dyDescent="0.25">
      <c r="A13" s="4">
        <v>8</v>
      </c>
      <c r="B13" s="103" t="s">
        <v>43</v>
      </c>
      <c r="C13" s="104">
        <f t="shared" si="0"/>
        <v>0</v>
      </c>
      <c r="D13" s="11">
        <f>SUM(D6:D12)</f>
        <v>0</v>
      </c>
      <c r="E13" s="11">
        <f>SUM(E6:E12)</f>
        <v>0</v>
      </c>
      <c r="F13" s="11">
        <f>SUM(F6:F12)</f>
        <v>0</v>
      </c>
      <c r="G13" s="11">
        <f>SUM(G6:G12)</f>
        <v>0</v>
      </c>
      <c r="H13" s="11">
        <f>SUM(H6:H12)</f>
        <v>0</v>
      </c>
    </row>
    <row r="14" spans="1:8" s="107" customFormat="1" x14ac:dyDescent="0.25">
      <c r="A14" s="160">
        <v>9</v>
      </c>
      <c r="B14" s="105" t="s">
        <v>181</v>
      </c>
      <c r="C14" s="104">
        <f t="shared" si="0"/>
        <v>0</v>
      </c>
      <c r="D14" s="106"/>
      <c r="E14" s="106"/>
      <c r="F14" s="106"/>
      <c r="G14" s="106"/>
      <c r="H14" s="106"/>
    </row>
    <row r="15" spans="1:8" ht="26.4" x14ac:dyDescent="0.25">
      <c r="A15" s="4">
        <v>10</v>
      </c>
      <c r="B15" s="103" t="s">
        <v>44</v>
      </c>
      <c r="C15" s="104">
        <f t="shared" si="0"/>
        <v>0</v>
      </c>
      <c r="D15" s="11">
        <f>SUM(D16:D20)</f>
        <v>0</v>
      </c>
      <c r="E15" s="11">
        <f>SUM(E16:E20)</f>
        <v>0</v>
      </c>
      <c r="F15" s="11">
        <f>SUM(F16:F20)</f>
        <v>0</v>
      </c>
      <c r="G15" s="11">
        <f>SUM(G16:G20)</f>
        <v>0</v>
      </c>
      <c r="H15" s="11">
        <f>SUM(H16:H20)</f>
        <v>0</v>
      </c>
    </row>
    <row r="16" spans="1:8" x14ac:dyDescent="0.25">
      <c r="A16" s="160">
        <v>11</v>
      </c>
      <c r="B16" s="103" t="s">
        <v>182</v>
      </c>
      <c r="C16" s="104">
        <f t="shared" si="0"/>
        <v>0</v>
      </c>
      <c r="D16" s="5"/>
      <c r="E16" s="5"/>
      <c r="F16" s="5"/>
      <c r="G16" s="5"/>
      <c r="H16" s="5"/>
    </row>
    <row r="17" spans="1:8" x14ac:dyDescent="0.25">
      <c r="A17" s="4">
        <v>12</v>
      </c>
      <c r="B17" s="103" t="s">
        <v>183</v>
      </c>
      <c r="C17" s="104">
        <f t="shared" si="0"/>
        <v>0</v>
      </c>
      <c r="D17" s="5"/>
      <c r="E17" s="5"/>
      <c r="F17" s="5"/>
      <c r="G17" s="5"/>
      <c r="H17" s="5"/>
    </row>
    <row r="18" spans="1:8" x14ac:dyDescent="0.25">
      <c r="A18" s="160">
        <v>13</v>
      </c>
      <c r="B18" s="103" t="s">
        <v>184</v>
      </c>
      <c r="C18" s="104">
        <f t="shared" si="0"/>
        <v>0</v>
      </c>
      <c r="D18" s="5"/>
      <c r="E18" s="5"/>
      <c r="F18" s="5"/>
      <c r="G18" s="5"/>
      <c r="H18" s="5"/>
    </row>
    <row r="19" spans="1:8" x14ac:dyDescent="0.25">
      <c r="A19" s="4">
        <v>14</v>
      </c>
      <c r="B19" s="103" t="s">
        <v>185</v>
      </c>
      <c r="C19" s="104">
        <f t="shared" si="0"/>
        <v>0</v>
      </c>
      <c r="D19" s="5"/>
      <c r="E19" s="5"/>
      <c r="F19" s="5"/>
      <c r="G19" s="5"/>
      <c r="H19" s="5"/>
    </row>
    <row r="20" spans="1:8" x14ac:dyDescent="0.25">
      <c r="A20" s="160">
        <v>15</v>
      </c>
      <c r="B20" s="103" t="s">
        <v>186</v>
      </c>
      <c r="C20" s="104">
        <f t="shared" si="0"/>
        <v>0</v>
      </c>
      <c r="D20" s="5"/>
      <c r="E20" s="5"/>
      <c r="F20" s="5"/>
      <c r="G20" s="5"/>
      <c r="H20" s="5"/>
    </row>
    <row r="21" spans="1:8" ht="26.4" x14ac:dyDescent="0.25">
      <c r="A21" s="4">
        <v>16</v>
      </c>
      <c r="B21" s="108" t="s">
        <v>45</v>
      </c>
      <c r="C21" s="104">
        <f t="shared" si="0"/>
        <v>0</v>
      </c>
      <c r="D21" s="6">
        <f>D13+D15</f>
        <v>0</v>
      </c>
      <c r="E21" s="6">
        <f>E13+E15</f>
        <v>0</v>
      </c>
      <c r="F21" s="6">
        <f>F13+F15</f>
        <v>0</v>
      </c>
      <c r="G21" s="6">
        <f>G13+G15</f>
        <v>0</v>
      </c>
      <c r="H21" s="6">
        <f>H13+H15</f>
        <v>0</v>
      </c>
    </row>
    <row r="22" spans="1:8" x14ac:dyDescent="0.25">
      <c r="A22" s="160">
        <v>17</v>
      </c>
      <c r="B22" s="103" t="s">
        <v>46</v>
      </c>
      <c r="C22" s="104">
        <f t="shared" si="0"/>
        <v>0</v>
      </c>
      <c r="D22" s="12">
        <f>D23</f>
        <v>0</v>
      </c>
      <c r="E22" s="12">
        <f>E23</f>
        <v>0</v>
      </c>
      <c r="F22" s="12">
        <f>F23</f>
        <v>0</v>
      </c>
      <c r="G22" s="12">
        <f>G23</f>
        <v>0</v>
      </c>
      <c r="H22" s="12">
        <f>H23</f>
        <v>0</v>
      </c>
    </row>
    <row r="23" spans="1:8" x14ac:dyDescent="0.25">
      <c r="A23" s="4">
        <v>18</v>
      </c>
      <c r="B23" s="103" t="s">
        <v>187</v>
      </c>
      <c r="C23" s="104">
        <f t="shared" si="0"/>
        <v>0</v>
      </c>
      <c r="D23" s="109"/>
      <c r="E23" s="109"/>
      <c r="F23" s="109"/>
      <c r="G23" s="109"/>
      <c r="H23" s="109"/>
    </row>
    <row r="24" spans="1:8" x14ac:dyDescent="0.25">
      <c r="A24" s="160">
        <v>19</v>
      </c>
      <c r="B24" s="103" t="s">
        <v>188</v>
      </c>
      <c r="C24" s="104">
        <f t="shared" si="0"/>
        <v>0</v>
      </c>
      <c r="D24" s="12">
        <f>SUM(D25:D28)</f>
        <v>0</v>
      </c>
      <c r="E24" s="12">
        <f>SUM(E25:E28)</f>
        <v>0</v>
      </c>
      <c r="F24" s="12">
        <f>SUM(F25:F28)</f>
        <v>0</v>
      </c>
      <c r="G24" s="12">
        <f>SUM(G25:G28)</f>
        <v>0</v>
      </c>
      <c r="H24" s="12">
        <f>SUM(H25:H28)</f>
        <v>0</v>
      </c>
    </row>
    <row r="25" spans="1:8" x14ac:dyDescent="0.25">
      <c r="A25" s="4">
        <v>20</v>
      </c>
      <c r="B25" s="103" t="s">
        <v>189</v>
      </c>
      <c r="C25" s="104">
        <f t="shared" si="0"/>
        <v>0</v>
      </c>
      <c r="D25" s="3"/>
      <c r="E25" s="3"/>
      <c r="F25" s="3"/>
      <c r="G25" s="3"/>
      <c r="H25" s="3"/>
    </row>
    <row r="26" spans="1:8" x14ac:dyDescent="0.25">
      <c r="A26" s="160">
        <v>21</v>
      </c>
      <c r="B26" s="103" t="s">
        <v>190</v>
      </c>
      <c r="C26" s="104">
        <f t="shared" si="0"/>
        <v>0</v>
      </c>
      <c r="D26" s="3"/>
      <c r="E26" s="3"/>
      <c r="F26" s="3"/>
      <c r="G26" s="3"/>
      <c r="H26" s="3"/>
    </row>
    <row r="27" spans="1:8" x14ac:dyDescent="0.25">
      <c r="A27" s="4">
        <v>22</v>
      </c>
      <c r="B27" s="103" t="s">
        <v>191</v>
      </c>
      <c r="C27" s="104">
        <f t="shared" si="0"/>
        <v>0</v>
      </c>
      <c r="D27" s="3"/>
      <c r="E27" s="3"/>
      <c r="F27" s="3"/>
      <c r="G27" s="3"/>
      <c r="H27" s="3"/>
    </row>
    <row r="28" spans="1:8" x14ac:dyDescent="0.25">
      <c r="A28" s="160">
        <v>23</v>
      </c>
      <c r="B28" s="110" t="s">
        <v>192</v>
      </c>
      <c r="C28" s="104">
        <f t="shared" si="0"/>
        <v>0</v>
      </c>
      <c r="D28" s="3"/>
      <c r="E28" s="3"/>
      <c r="F28" s="3"/>
      <c r="G28" s="3"/>
      <c r="H28" s="3"/>
    </row>
    <row r="29" spans="1:8" ht="26.4" x14ac:dyDescent="0.25">
      <c r="A29" s="4">
        <v>24</v>
      </c>
      <c r="B29" s="108" t="s">
        <v>47</v>
      </c>
      <c r="C29" s="104">
        <f t="shared" si="0"/>
        <v>0</v>
      </c>
      <c r="D29" s="6">
        <f>D22+D24</f>
        <v>0</v>
      </c>
      <c r="E29" s="6">
        <f>E22+E24</f>
        <v>0</v>
      </c>
      <c r="F29" s="6">
        <f>F22+F24</f>
        <v>0</v>
      </c>
      <c r="G29" s="6">
        <f>G22+G24</f>
        <v>0</v>
      </c>
      <c r="H29" s="6">
        <f>H22+H24</f>
        <v>0</v>
      </c>
    </row>
    <row r="30" spans="1:8" x14ac:dyDescent="0.25">
      <c r="A30" s="160">
        <v>25</v>
      </c>
      <c r="B30" s="103" t="s">
        <v>48</v>
      </c>
      <c r="C30" s="104">
        <f t="shared" si="0"/>
        <v>0</v>
      </c>
      <c r="D30" s="11">
        <f>SUM(D31:D32)</f>
        <v>0</v>
      </c>
      <c r="E30" s="11">
        <f>SUM(E31:E32)</f>
        <v>0</v>
      </c>
      <c r="F30" s="11">
        <f>SUM(F31:F32)</f>
        <v>0</v>
      </c>
      <c r="G30" s="11">
        <f>SUM(G31:G32)</f>
        <v>0</v>
      </c>
      <c r="H30" s="11">
        <f>SUM(H31:H32)</f>
        <v>0</v>
      </c>
    </row>
    <row r="31" spans="1:8" x14ac:dyDescent="0.25">
      <c r="A31" s="4">
        <v>26</v>
      </c>
      <c r="B31" s="103" t="s">
        <v>49</v>
      </c>
      <c r="C31" s="104">
        <f t="shared" si="0"/>
        <v>0</v>
      </c>
      <c r="D31" s="5"/>
      <c r="E31" s="5"/>
      <c r="F31" s="5"/>
      <c r="G31" s="5"/>
      <c r="H31" s="5"/>
    </row>
    <row r="32" spans="1:8" ht="16.5" customHeight="1" x14ac:dyDescent="0.25">
      <c r="A32" s="160">
        <v>27</v>
      </c>
      <c r="B32" s="103" t="s">
        <v>50</v>
      </c>
      <c r="C32" s="104">
        <f t="shared" si="0"/>
        <v>0</v>
      </c>
      <c r="D32" s="5"/>
      <c r="E32" s="5"/>
      <c r="F32" s="5"/>
      <c r="G32" s="5"/>
      <c r="H32" s="5"/>
    </row>
    <row r="33" spans="1:8" ht="18.75" customHeight="1" x14ac:dyDescent="0.25">
      <c r="A33" s="4">
        <v>28</v>
      </c>
      <c r="B33" s="103" t="s">
        <v>51</v>
      </c>
      <c r="C33" s="104">
        <f t="shared" si="0"/>
        <v>8828300</v>
      </c>
      <c r="D33" s="5">
        <v>8828300</v>
      </c>
      <c r="E33" s="5"/>
      <c r="F33" s="5"/>
      <c r="G33" s="5"/>
      <c r="H33" s="5"/>
    </row>
    <row r="34" spans="1:8" x14ac:dyDescent="0.25">
      <c r="A34" s="160">
        <v>29</v>
      </c>
      <c r="B34" s="103" t="s">
        <v>193</v>
      </c>
      <c r="C34" s="104">
        <f t="shared" si="0"/>
        <v>0</v>
      </c>
      <c r="D34" s="5"/>
      <c r="E34" s="5"/>
      <c r="F34" s="5"/>
      <c r="G34" s="5"/>
      <c r="H34" s="5"/>
    </row>
    <row r="35" spans="1:8" ht="26.4" x14ac:dyDescent="0.25">
      <c r="A35" s="4">
        <v>30</v>
      </c>
      <c r="B35" s="103" t="s">
        <v>194</v>
      </c>
      <c r="C35" s="104">
        <f t="shared" si="0"/>
        <v>0</v>
      </c>
      <c r="D35" s="5"/>
      <c r="E35" s="5"/>
      <c r="F35" s="5"/>
      <c r="G35" s="5"/>
      <c r="H35" s="5"/>
    </row>
    <row r="36" spans="1:8" x14ac:dyDescent="0.25">
      <c r="A36" s="160">
        <v>31</v>
      </c>
      <c r="B36" s="103" t="s">
        <v>52</v>
      </c>
      <c r="C36" s="104">
        <f t="shared" si="0"/>
        <v>8828300</v>
      </c>
      <c r="D36" s="11">
        <f>SUM(D33:D35)</f>
        <v>8828300</v>
      </c>
      <c r="E36" s="11">
        <f>SUM(E33:E35)</f>
        <v>0</v>
      </c>
      <c r="F36" s="11">
        <f>SUM(F33:F35)</f>
        <v>0</v>
      </c>
      <c r="G36" s="11">
        <f>SUM(G33:G35)</f>
        <v>0</v>
      </c>
      <c r="H36" s="11">
        <f>SUM(H33:H35)</f>
        <v>0</v>
      </c>
    </row>
    <row r="37" spans="1:8" x14ac:dyDescent="0.25">
      <c r="A37" s="4">
        <v>32</v>
      </c>
      <c r="B37" s="103" t="s">
        <v>53</v>
      </c>
      <c r="C37" s="104">
        <f t="shared" si="0"/>
        <v>0</v>
      </c>
      <c r="D37" s="11">
        <f>SUM(D38:D39)</f>
        <v>0</v>
      </c>
      <c r="E37" s="11">
        <f>SUM(E38:E39)</f>
        <v>0</v>
      </c>
      <c r="F37" s="11">
        <f>SUM(F38:F39)</f>
        <v>0</v>
      </c>
      <c r="G37" s="11">
        <f>SUM(G38:G39)</f>
        <v>0</v>
      </c>
      <c r="H37" s="11">
        <f>SUM(H38:H39)</f>
        <v>0</v>
      </c>
    </row>
    <row r="38" spans="1:8" ht="39.6" x14ac:dyDescent="0.25">
      <c r="A38" s="160">
        <v>33</v>
      </c>
      <c r="B38" s="103" t="s">
        <v>195</v>
      </c>
      <c r="C38" s="104">
        <f t="shared" si="0"/>
        <v>0</v>
      </c>
      <c r="D38" s="5"/>
      <c r="E38" s="5"/>
      <c r="F38" s="5"/>
      <c r="G38" s="5"/>
      <c r="H38" s="5"/>
    </row>
    <row r="39" spans="1:8" x14ac:dyDescent="0.25">
      <c r="A39" s="4">
        <v>34</v>
      </c>
      <c r="B39" s="103" t="s">
        <v>196</v>
      </c>
      <c r="C39" s="104">
        <f t="shared" si="0"/>
        <v>0</v>
      </c>
      <c r="D39" s="5"/>
      <c r="E39" s="5"/>
      <c r="F39" s="5"/>
      <c r="G39" s="5"/>
      <c r="H39" s="5"/>
    </row>
    <row r="40" spans="1:8" x14ac:dyDescent="0.25">
      <c r="A40" s="160">
        <v>35</v>
      </c>
      <c r="B40" s="108" t="s">
        <v>54</v>
      </c>
      <c r="C40" s="104">
        <f t="shared" si="0"/>
        <v>8828300</v>
      </c>
      <c r="D40" s="6">
        <f>D30+D36+D37</f>
        <v>8828300</v>
      </c>
      <c r="E40" s="6">
        <f>E30+E36+E37</f>
        <v>0</v>
      </c>
      <c r="F40" s="6">
        <f>F30+F36+F37</f>
        <v>0</v>
      </c>
      <c r="G40" s="6">
        <f>G30+G36+G37</f>
        <v>0</v>
      </c>
      <c r="H40" s="6">
        <f>H30+H36+H37</f>
        <v>0</v>
      </c>
    </row>
    <row r="41" spans="1:8" x14ac:dyDescent="0.25">
      <c r="A41" s="4">
        <v>36</v>
      </c>
      <c r="B41" s="105" t="s">
        <v>197</v>
      </c>
      <c r="C41" s="104">
        <f t="shared" si="0"/>
        <v>0</v>
      </c>
      <c r="D41" s="111"/>
      <c r="E41" s="111"/>
      <c r="F41" s="111"/>
      <c r="G41" s="111"/>
      <c r="H41" s="111"/>
    </row>
    <row r="42" spans="1:8" x14ac:dyDescent="0.25">
      <c r="A42" s="160">
        <v>37</v>
      </c>
      <c r="B42" s="112" t="s">
        <v>55</v>
      </c>
      <c r="C42" s="104">
        <f t="shared" si="0"/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SUM(G43:G46)</f>
        <v>0</v>
      </c>
      <c r="H42" s="13">
        <f>SUM(H43:H46)</f>
        <v>0</v>
      </c>
    </row>
    <row r="43" spans="1:8" x14ac:dyDescent="0.25">
      <c r="A43" s="4">
        <v>38</v>
      </c>
      <c r="B43" s="112" t="s">
        <v>198</v>
      </c>
      <c r="C43" s="104">
        <f t="shared" si="0"/>
        <v>0</v>
      </c>
      <c r="D43" s="99"/>
      <c r="E43" s="99"/>
      <c r="F43" s="99"/>
      <c r="G43" s="99"/>
      <c r="H43" s="99"/>
    </row>
    <row r="44" spans="1:8" x14ac:dyDescent="0.25">
      <c r="A44" s="160">
        <v>39</v>
      </c>
      <c r="B44" s="112" t="s">
        <v>56</v>
      </c>
      <c r="C44" s="104">
        <f t="shared" si="0"/>
        <v>0</v>
      </c>
      <c r="D44" s="7"/>
      <c r="E44" s="7"/>
      <c r="F44" s="7"/>
      <c r="G44" s="7"/>
      <c r="H44" s="7"/>
    </row>
    <row r="45" spans="1:8" x14ac:dyDescent="0.25">
      <c r="A45" s="4">
        <v>40</v>
      </c>
      <c r="B45" s="112" t="s">
        <v>199</v>
      </c>
      <c r="C45" s="104">
        <f t="shared" si="0"/>
        <v>0</v>
      </c>
      <c r="D45" s="7"/>
      <c r="E45" s="7"/>
      <c r="F45" s="7"/>
      <c r="G45" s="7"/>
      <c r="H45" s="7"/>
    </row>
    <row r="46" spans="1:8" x14ac:dyDescent="0.25">
      <c r="A46" s="160">
        <v>41</v>
      </c>
      <c r="B46" s="112" t="s">
        <v>200</v>
      </c>
      <c r="C46" s="104">
        <f t="shared" si="0"/>
        <v>0</v>
      </c>
      <c r="D46" s="7"/>
      <c r="E46" s="7"/>
      <c r="F46" s="7"/>
      <c r="G46" s="7"/>
      <c r="H46" s="7"/>
    </row>
    <row r="47" spans="1:8" x14ac:dyDescent="0.25">
      <c r="A47" s="4">
        <v>42</v>
      </c>
      <c r="B47" s="103" t="s">
        <v>57</v>
      </c>
      <c r="C47" s="104">
        <f t="shared" si="0"/>
        <v>1400000</v>
      </c>
      <c r="D47" s="13">
        <f>SUM(D48:D49)</f>
        <v>0</v>
      </c>
      <c r="E47" s="13">
        <f>SUM(E48:E49)</f>
        <v>0</v>
      </c>
      <c r="F47" s="13">
        <f>SUM(F48:F49)</f>
        <v>1400000</v>
      </c>
      <c r="G47" s="13">
        <f>SUM(G48:G49)</f>
        <v>0</v>
      </c>
      <c r="H47" s="13">
        <f>SUM(H48:H49)</f>
        <v>0</v>
      </c>
    </row>
    <row r="48" spans="1:8" x14ac:dyDescent="0.25">
      <c r="A48" s="160">
        <v>43</v>
      </c>
      <c r="B48" s="103" t="s">
        <v>58</v>
      </c>
      <c r="C48" s="104">
        <f t="shared" si="0"/>
        <v>0</v>
      </c>
      <c r="D48" s="5"/>
      <c r="E48" s="5"/>
      <c r="F48" s="5"/>
      <c r="G48" s="5"/>
      <c r="H48" s="5"/>
    </row>
    <row r="49" spans="1:8" x14ac:dyDescent="0.25">
      <c r="A49" s="4">
        <v>44</v>
      </c>
      <c r="B49" s="103" t="s">
        <v>59</v>
      </c>
      <c r="C49" s="104">
        <f t="shared" si="0"/>
        <v>1400000</v>
      </c>
      <c r="D49" s="5"/>
      <c r="E49" s="5"/>
      <c r="F49" s="5">
        <v>1400000</v>
      </c>
      <c r="G49" s="5"/>
      <c r="H49" s="5"/>
    </row>
    <row r="50" spans="1:8" x14ac:dyDescent="0.25">
      <c r="A50" s="160">
        <v>45</v>
      </c>
      <c r="B50" s="103" t="s">
        <v>201</v>
      </c>
      <c r="C50" s="104">
        <f t="shared" si="0"/>
        <v>13463000</v>
      </c>
      <c r="D50" s="13">
        <f>SUM(D51:D54)</f>
        <v>13463000</v>
      </c>
      <c r="E50" s="13">
        <f>SUM(E51:E54)</f>
        <v>0</v>
      </c>
      <c r="F50" s="13">
        <f>SUM(F51:F54)</f>
        <v>0</v>
      </c>
      <c r="G50" s="13">
        <f>SUM(G51:G54)</f>
        <v>0</v>
      </c>
      <c r="H50" s="13">
        <f>SUM(H51:H54)</f>
        <v>0</v>
      </c>
    </row>
    <row r="51" spans="1:8" ht="26.4" x14ac:dyDescent="0.25">
      <c r="A51" s="4">
        <v>46</v>
      </c>
      <c r="B51" s="103" t="s">
        <v>202</v>
      </c>
      <c r="C51" s="104">
        <f t="shared" si="0"/>
        <v>0</v>
      </c>
      <c r="D51" s="5"/>
      <c r="E51" s="5"/>
      <c r="F51" s="5"/>
      <c r="G51" s="5"/>
      <c r="H51" s="5"/>
    </row>
    <row r="52" spans="1:8" ht="26.4" x14ac:dyDescent="0.25">
      <c r="A52" s="160">
        <v>47</v>
      </c>
      <c r="B52" s="103" t="s">
        <v>60</v>
      </c>
      <c r="C52" s="104">
        <f t="shared" si="0"/>
        <v>0</v>
      </c>
      <c r="D52" s="5"/>
      <c r="E52" s="5"/>
      <c r="F52" s="5"/>
      <c r="G52" s="5"/>
      <c r="H52" s="5"/>
    </row>
    <row r="53" spans="1:8" x14ac:dyDescent="0.25">
      <c r="A53" s="4">
        <v>48</v>
      </c>
      <c r="B53" s="103" t="s">
        <v>203</v>
      </c>
      <c r="C53" s="104">
        <f t="shared" si="0"/>
        <v>8900000</v>
      </c>
      <c r="D53" s="5">
        <v>8900000</v>
      </c>
      <c r="E53" s="5"/>
      <c r="F53" s="5"/>
      <c r="G53" s="5"/>
      <c r="H53" s="5"/>
    </row>
    <row r="54" spans="1:8" x14ac:dyDescent="0.25">
      <c r="A54" s="160">
        <v>49</v>
      </c>
      <c r="B54" s="103" t="s">
        <v>61</v>
      </c>
      <c r="C54" s="104">
        <f t="shared" si="0"/>
        <v>4563000</v>
      </c>
      <c r="D54" s="5">
        <v>4563000</v>
      </c>
      <c r="E54" s="5"/>
      <c r="F54" s="5"/>
      <c r="G54" s="5"/>
      <c r="H54" s="5"/>
    </row>
    <row r="55" spans="1:8" x14ac:dyDescent="0.25">
      <c r="A55" s="4">
        <v>50</v>
      </c>
      <c r="B55" s="103" t="s">
        <v>204</v>
      </c>
      <c r="C55" s="104">
        <f t="shared" si="0"/>
        <v>0</v>
      </c>
      <c r="D55" s="5"/>
      <c r="E55" s="5"/>
      <c r="F55" s="5"/>
      <c r="G55" s="5"/>
      <c r="H55" s="5"/>
    </row>
    <row r="56" spans="1:8" x14ac:dyDescent="0.25">
      <c r="A56" s="160">
        <v>51</v>
      </c>
      <c r="B56" s="103" t="s">
        <v>205</v>
      </c>
      <c r="C56" s="104">
        <f t="shared" si="0"/>
        <v>3782700</v>
      </c>
      <c r="D56" s="8">
        <v>3404700</v>
      </c>
      <c r="E56" s="8"/>
      <c r="F56" s="8">
        <v>378000</v>
      </c>
      <c r="G56" s="8"/>
      <c r="H56" s="8"/>
    </row>
    <row r="57" spans="1:8" x14ac:dyDescent="0.25">
      <c r="A57" s="4">
        <v>52</v>
      </c>
      <c r="B57" s="103" t="s">
        <v>62</v>
      </c>
      <c r="C57" s="104">
        <f t="shared" si="0"/>
        <v>0</v>
      </c>
      <c r="D57" s="5"/>
      <c r="E57" s="5"/>
      <c r="F57" s="5"/>
      <c r="G57" s="5"/>
      <c r="H57" s="5"/>
    </row>
    <row r="58" spans="1:8" ht="26.4" x14ac:dyDescent="0.25">
      <c r="A58" s="160">
        <v>53</v>
      </c>
      <c r="B58" s="103" t="s">
        <v>206</v>
      </c>
      <c r="C58" s="104">
        <f t="shared" si="0"/>
        <v>0</v>
      </c>
      <c r="D58" s="5"/>
      <c r="E58" s="5"/>
      <c r="F58" s="5"/>
      <c r="G58" s="5"/>
      <c r="H58" s="5"/>
    </row>
    <row r="59" spans="1:8" x14ac:dyDescent="0.25">
      <c r="A59" s="4">
        <v>54</v>
      </c>
      <c r="B59" s="103" t="s">
        <v>207</v>
      </c>
      <c r="C59" s="104">
        <f t="shared" si="0"/>
        <v>0</v>
      </c>
      <c r="D59" s="5"/>
      <c r="E59" s="5"/>
      <c r="F59" s="5"/>
      <c r="G59" s="5"/>
      <c r="H59" s="5"/>
    </row>
    <row r="60" spans="1:8" x14ac:dyDescent="0.25">
      <c r="A60" s="160">
        <v>55</v>
      </c>
      <c r="B60" s="103" t="s">
        <v>63</v>
      </c>
      <c r="C60" s="104">
        <f t="shared" si="0"/>
        <v>0</v>
      </c>
      <c r="D60" s="5"/>
      <c r="E60" s="5"/>
      <c r="F60" s="5"/>
      <c r="G60" s="5"/>
      <c r="H60" s="5"/>
    </row>
    <row r="61" spans="1:8" x14ac:dyDescent="0.25">
      <c r="A61" s="4">
        <v>56</v>
      </c>
      <c r="B61" s="103" t="s">
        <v>208</v>
      </c>
      <c r="C61" s="104">
        <f t="shared" si="0"/>
        <v>1000</v>
      </c>
      <c r="D61" s="5"/>
      <c r="E61" s="5"/>
      <c r="F61" s="5">
        <v>1000</v>
      </c>
      <c r="G61" s="5"/>
      <c r="H61" s="3"/>
    </row>
    <row r="62" spans="1:8" x14ac:dyDescent="0.25">
      <c r="A62" s="160">
        <v>57</v>
      </c>
      <c r="B62" s="108" t="s">
        <v>64</v>
      </c>
      <c r="C62" s="104">
        <f t="shared" si="0"/>
        <v>18646700</v>
      </c>
      <c r="D62" s="6">
        <f>D41+D42+D47+D50+D55+D56+D57+D58+D59+D60+D61</f>
        <v>16867700</v>
      </c>
      <c r="E62" s="6">
        <f>E41+E42+E47+E50+E55+E56+E57+E58+E59+E60+E61</f>
        <v>0</v>
      </c>
      <c r="F62" s="6">
        <f>F41+F42+F47+F50+F55+F56+F57+F58+F59+F60+F61</f>
        <v>1779000</v>
      </c>
      <c r="G62" s="6">
        <f>G41+G42+G47+G50+G55+G56+G57+G58+G59+G60+G61</f>
        <v>0</v>
      </c>
      <c r="H62" s="6">
        <f>H41+H42+H47+H50+H55+H56+H57+H58+H59+H60+H61</f>
        <v>0</v>
      </c>
    </row>
    <row r="63" spans="1:8" x14ac:dyDescent="0.25">
      <c r="A63" s="4">
        <v>58</v>
      </c>
      <c r="B63" s="103" t="s">
        <v>209</v>
      </c>
      <c r="C63" s="104">
        <f t="shared" si="0"/>
        <v>8000000</v>
      </c>
      <c r="D63" s="5">
        <v>8000000</v>
      </c>
      <c r="E63" s="5"/>
      <c r="F63" s="5"/>
      <c r="G63" s="3"/>
      <c r="H63" s="3"/>
    </row>
    <row r="64" spans="1:8" x14ac:dyDescent="0.25">
      <c r="A64" s="160">
        <v>59</v>
      </c>
      <c r="B64" s="103" t="s">
        <v>210</v>
      </c>
      <c r="C64" s="104">
        <f t="shared" si="0"/>
        <v>0</v>
      </c>
      <c r="D64" s="5"/>
      <c r="E64" s="5"/>
      <c r="F64" s="5"/>
      <c r="G64" s="3"/>
      <c r="H64" s="3"/>
    </row>
    <row r="65" spans="1:8" x14ac:dyDescent="0.25">
      <c r="A65" s="4">
        <v>60</v>
      </c>
      <c r="B65" s="108" t="s">
        <v>65</v>
      </c>
      <c r="C65" s="104">
        <f t="shared" si="0"/>
        <v>8000000</v>
      </c>
      <c r="D65" s="6">
        <f>SUM(D63:D64)</f>
        <v>8000000</v>
      </c>
      <c r="E65" s="6">
        <f>SUM(E63:E64)</f>
        <v>0</v>
      </c>
      <c r="F65" s="6">
        <f>SUM(F63:F64)</f>
        <v>0</v>
      </c>
      <c r="G65" s="6">
        <f>SUM(G63:G64)</f>
        <v>0</v>
      </c>
      <c r="H65" s="6">
        <f>SUM(H63:H64)</f>
        <v>0</v>
      </c>
    </row>
    <row r="66" spans="1:8" x14ac:dyDescent="0.25">
      <c r="A66" s="160">
        <v>61</v>
      </c>
      <c r="B66" s="113" t="s">
        <v>211</v>
      </c>
      <c r="C66" s="104">
        <f t="shared" si="0"/>
        <v>0</v>
      </c>
      <c r="D66" s="99"/>
      <c r="E66" s="99"/>
      <c r="F66" s="99"/>
      <c r="G66" s="99"/>
      <c r="H66" s="99"/>
    </row>
    <row r="67" spans="1:8" x14ac:dyDescent="0.25">
      <c r="A67" s="4">
        <v>62</v>
      </c>
      <c r="B67" s="114" t="s">
        <v>212</v>
      </c>
      <c r="C67" s="104">
        <f t="shared" si="0"/>
        <v>0</v>
      </c>
      <c r="D67" s="6">
        <f>D66</f>
        <v>0</v>
      </c>
      <c r="E67" s="6">
        <f>E66</f>
        <v>0</v>
      </c>
      <c r="F67" s="6">
        <f>F66</f>
        <v>0</v>
      </c>
      <c r="G67" s="6">
        <f>G66</f>
        <v>0</v>
      </c>
      <c r="H67" s="6">
        <f>H66</f>
        <v>0</v>
      </c>
    </row>
    <row r="68" spans="1:8" ht="26.4" x14ac:dyDescent="0.25">
      <c r="A68" s="160">
        <v>63</v>
      </c>
      <c r="B68" s="103" t="s">
        <v>66</v>
      </c>
      <c r="C68" s="104">
        <f t="shared" si="0"/>
        <v>0</v>
      </c>
      <c r="D68" s="5"/>
      <c r="E68" s="5"/>
      <c r="F68" s="5"/>
      <c r="G68" s="5"/>
      <c r="H68" s="5"/>
    </row>
    <row r="69" spans="1:8" x14ac:dyDescent="0.25">
      <c r="A69" s="4">
        <v>64</v>
      </c>
      <c r="B69" s="103" t="s">
        <v>67</v>
      </c>
      <c r="C69" s="104">
        <f t="shared" si="0"/>
        <v>0</v>
      </c>
      <c r="D69" s="5"/>
      <c r="E69" s="5"/>
      <c r="F69" s="5"/>
      <c r="G69" s="5"/>
      <c r="H69" s="5"/>
    </row>
    <row r="70" spans="1:8" x14ac:dyDescent="0.25">
      <c r="A70" s="160">
        <v>65</v>
      </c>
      <c r="B70" s="103" t="s">
        <v>68</v>
      </c>
      <c r="C70" s="104">
        <f t="shared" si="0"/>
        <v>0</v>
      </c>
      <c r="D70" s="3"/>
      <c r="E70" s="3"/>
      <c r="F70" s="3"/>
      <c r="G70" s="3"/>
      <c r="H70" s="3"/>
    </row>
    <row r="71" spans="1:8" x14ac:dyDescent="0.25">
      <c r="A71" s="4">
        <v>66</v>
      </c>
      <c r="B71" s="108" t="s">
        <v>69</v>
      </c>
      <c r="C71" s="104">
        <f t="shared" si="0"/>
        <v>0</v>
      </c>
      <c r="D71" s="14">
        <f>SUM(D68:D70)</f>
        <v>0</v>
      </c>
      <c r="E71" s="14">
        <f>SUM(E68:E70)</f>
        <v>0</v>
      </c>
      <c r="F71" s="14">
        <f>SUM(F68:F70)</f>
        <v>0</v>
      </c>
      <c r="G71" s="14">
        <f>SUM(G68:G70)</f>
        <v>0</v>
      </c>
      <c r="H71" s="14">
        <f>SUM(H68:H70)</f>
        <v>0</v>
      </c>
    </row>
    <row r="72" spans="1:8" x14ac:dyDescent="0.25">
      <c r="A72" s="160">
        <v>67</v>
      </c>
      <c r="B72" s="115" t="s">
        <v>70</v>
      </c>
      <c r="C72" s="104">
        <f t="shared" ref="C72:C111" si="2">SUM(D72:H72)</f>
        <v>35475000</v>
      </c>
      <c r="D72" s="15">
        <f>D21+D29+D40+D62+D65+D67+D71</f>
        <v>33696000</v>
      </c>
      <c r="E72" s="15">
        <f>E21+E29+E40+E62+E65+E67+E71</f>
        <v>0</v>
      </c>
      <c r="F72" s="15">
        <f>F21+F29+F40+F62+F65+F67+F71</f>
        <v>1779000</v>
      </c>
      <c r="G72" s="15">
        <f>G21+G29+G40+G62+G65+G67+G71</f>
        <v>0</v>
      </c>
      <c r="H72" s="15">
        <f>H21+H29+H40+H62+H65+H67+H71</f>
        <v>0</v>
      </c>
    </row>
    <row r="73" spans="1:8" ht="26.4" x14ac:dyDescent="0.25">
      <c r="A73" s="4">
        <v>68</v>
      </c>
      <c r="B73" s="105" t="s">
        <v>213</v>
      </c>
      <c r="C73" s="104">
        <f t="shared" si="2"/>
        <v>0</v>
      </c>
      <c r="D73" s="99"/>
      <c r="E73" s="99"/>
      <c r="F73" s="99"/>
      <c r="G73" s="99"/>
      <c r="H73" s="99"/>
    </row>
    <row r="74" spans="1:8" ht="26.4" x14ac:dyDescent="0.25">
      <c r="A74" s="160">
        <v>69</v>
      </c>
      <c r="B74" s="103" t="s">
        <v>214</v>
      </c>
      <c r="C74" s="104">
        <f t="shared" si="2"/>
        <v>0</v>
      </c>
      <c r="D74" s="5"/>
      <c r="E74" s="5"/>
      <c r="F74" s="5"/>
      <c r="G74" s="5"/>
      <c r="H74" s="5"/>
    </row>
    <row r="75" spans="1:8" x14ac:dyDescent="0.25">
      <c r="A75" s="4">
        <v>70</v>
      </c>
      <c r="B75" s="103" t="s">
        <v>71</v>
      </c>
      <c r="C75" s="104">
        <f t="shared" si="2"/>
        <v>0</v>
      </c>
      <c r="D75" s="5"/>
      <c r="E75" s="5"/>
      <c r="F75" s="5"/>
      <c r="G75" s="5"/>
      <c r="H75" s="5"/>
    </row>
    <row r="76" spans="1:8" x14ac:dyDescent="0.25">
      <c r="A76" s="160">
        <v>71</v>
      </c>
      <c r="B76" s="103" t="s">
        <v>215</v>
      </c>
      <c r="C76" s="104">
        <f t="shared" si="2"/>
        <v>4239170</v>
      </c>
      <c r="D76" s="5"/>
      <c r="E76" s="5"/>
      <c r="F76" s="5">
        <v>4239170</v>
      </c>
      <c r="G76" s="5"/>
      <c r="H76" s="5"/>
    </row>
    <row r="77" spans="1:8" x14ac:dyDescent="0.25">
      <c r="A77" s="4">
        <v>72</v>
      </c>
      <c r="B77" s="103" t="s">
        <v>72</v>
      </c>
      <c r="C77" s="104">
        <f t="shared" si="2"/>
        <v>4239170</v>
      </c>
      <c r="D77" s="12">
        <f>SUM(D73:D76)</f>
        <v>0</v>
      </c>
      <c r="E77" s="12">
        <f>SUM(E73:E76)</f>
        <v>0</v>
      </c>
      <c r="F77" s="12">
        <f>SUM(F73:F76)</f>
        <v>4239170</v>
      </c>
      <c r="G77" s="12">
        <f>SUM(G73:G76)</f>
        <v>0</v>
      </c>
      <c r="H77" s="12">
        <f>SUM(H73:H76)</f>
        <v>0</v>
      </c>
    </row>
    <row r="78" spans="1:8" ht="13.8" thickBot="1" x14ac:dyDescent="0.3">
      <c r="A78" s="160">
        <v>73</v>
      </c>
      <c r="B78" s="146" t="s">
        <v>73</v>
      </c>
      <c r="C78" s="147">
        <f t="shared" si="2"/>
        <v>4239170</v>
      </c>
      <c r="D78" s="148">
        <f>D77</f>
        <v>0</v>
      </c>
      <c r="E78" s="148">
        <f>E77</f>
        <v>0</v>
      </c>
      <c r="F78" s="148">
        <f>F77</f>
        <v>4239170</v>
      </c>
      <c r="G78" s="148">
        <f>G77</f>
        <v>0</v>
      </c>
      <c r="H78" s="148">
        <f>H77</f>
        <v>0</v>
      </c>
    </row>
    <row r="79" spans="1:8" ht="13.8" thickBot="1" x14ac:dyDescent="0.3">
      <c r="A79" s="4">
        <v>74</v>
      </c>
      <c r="B79" s="152" t="s">
        <v>37</v>
      </c>
      <c r="C79" s="153">
        <f t="shared" si="2"/>
        <v>39714170</v>
      </c>
      <c r="D79" s="154">
        <f>D72+D78</f>
        <v>33696000</v>
      </c>
      <c r="E79" s="154">
        <f>E72+E78</f>
        <v>0</v>
      </c>
      <c r="F79" s="154">
        <f>F72+F78</f>
        <v>6018170</v>
      </c>
      <c r="G79" s="154">
        <f>G72+G78</f>
        <v>0</v>
      </c>
      <c r="H79" s="155">
        <f>H72+H78</f>
        <v>0</v>
      </c>
    </row>
    <row r="80" spans="1:8" ht="13.8" thickTop="1" x14ac:dyDescent="0.25">
      <c r="A80" s="160">
        <v>75</v>
      </c>
      <c r="B80" s="149" t="s">
        <v>3</v>
      </c>
      <c r="C80" s="150">
        <f t="shared" si="2"/>
        <v>0</v>
      </c>
      <c r="D80" s="151"/>
      <c r="E80" s="151"/>
      <c r="F80" s="151"/>
      <c r="G80" s="151"/>
      <c r="H80" s="151"/>
    </row>
    <row r="81" spans="1:8" ht="26.4" x14ac:dyDescent="0.25">
      <c r="A81" s="4">
        <v>76</v>
      </c>
      <c r="B81" s="125" t="s">
        <v>4</v>
      </c>
      <c r="C81" s="126">
        <f t="shared" si="2"/>
        <v>0</v>
      </c>
      <c r="D81" s="127"/>
      <c r="E81" s="127"/>
      <c r="F81" s="127"/>
      <c r="G81" s="127"/>
      <c r="H81" s="127"/>
    </row>
    <row r="82" spans="1:8" x14ac:dyDescent="0.25">
      <c r="A82" s="160">
        <v>77</v>
      </c>
      <c r="B82" s="125" t="s">
        <v>5</v>
      </c>
      <c r="C82" s="126">
        <f t="shared" si="2"/>
        <v>28044945</v>
      </c>
      <c r="D82" s="127">
        <v>20566275</v>
      </c>
      <c r="E82" s="127"/>
      <c r="F82" s="127">
        <v>5891170</v>
      </c>
      <c r="G82" s="127">
        <v>1587500</v>
      </c>
      <c r="H82" s="127"/>
    </row>
    <row r="83" spans="1:8" x14ac:dyDescent="0.25">
      <c r="A83" s="4">
        <v>78</v>
      </c>
      <c r="B83" s="128" t="s">
        <v>6</v>
      </c>
      <c r="C83" s="129">
        <f t="shared" si="2"/>
        <v>0</v>
      </c>
      <c r="D83" s="130">
        <f>D84</f>
        <v>0</v>
      </c>
      <c r="E83" s="131">
        <f>E84</f>
        <v>0</v>
      </c>
      <c r="F83" s="131">
        <f>F84</f>
        <v>0</v>
      </c>
      <c r="G83" s="131">
        <f>G84</f>
        <v>0</v>
      </c>
      <c r="H83" s="131">
        <f>H84</f>
        <v>0</v>
      </c>
    </row>
    <row r="84" spans="1:8" ht="26.4" x14ac:dyDescent="0.25">
      <c r="A84" s="160">
        <v>79</v>
      </c>
      <c r="B84" s="128" t="s">
        <v>7</v>
      </c>
      <c r="C84" s="129">
        <f t="shared" si="2"/>
        <v>0</v>
      </c>
      <c r="D84" s="132"/>
      <c r="E84" s="133"/>
      <c r="F84" s="133"/>
      <c r="G84" s="133"/>
      <c r="H84" s="133"/>
    </row>
    <row r="85" spans="1:8" x14ac:dyDescent="0.25">
      <c r="A85" s="4">
        <v>80</v>
      </c>
      <c r="B85" s="128" t="s">
        <v>8</v>
      </c>
      <c r="C85" s="129">
        <f t="shared" si="2"/>
        <v>0</v>
      </c>
      <c r="D85" s="130">
        <f>D86</f>
        <v>0</v>
      </c>
      <c r="E85" s="131">
        <f>E86</f>
        <v>0</v>
      </c>
      <c r="F85" s="131">
        <f>F86</f>
        <v>0</v>
      </c>
      <c r="G85" s="131">
        <f>G86</f>
        <v>0</v>
      </c>
      <c r="H85" s="131">
        <f>H86</f>
        <v>0</v>
      </c>
    </row>
    <row r="86" spans="1:8" x14ac:dyDescent="0.25">
      <c r="A86" s="160">
        <v>81</v>
      </c>
      <c r="B86" s="128" t="s">
        <v>9</v>
      </c>
      <c r="C86" s="129">
        <f t="shared" si="2"/>
        <v>0</v>
      </c>
      <c r="D86" s="130"/>
      <c r="E86" s="131"/>
      <c r="F86" s="131"/>
      <c r="G86" s="131"/>
      <c r="H86" s="131"/>
    </row>
    <row r="87" spans="1:8" x14ac:dyDescent="0.25">
      <c r="A87" s="4">
        <v>82</v>
      </c>
      <c r="B87" s="128" t="s">
        <v>10</v>
      </c>
      <c r="C87" s="129">
        <f t="shared" si="2"/>
        <v>0</v>
      </c>
      <c r="D87" s="130">
        <f>SUM(D88:D89)</f>
        <v>0</v>
      </c>
      <c r="E87" s="131">
        <f>SUM(E88:E89)</f>
        <v>0</v>
      </c>
      <c r="F87" s="131">
        <f>SUM(F88:F89)</f>
        <v>0</v>
      </c>
      <c r="G87" s="131">
        <f>SUM(G88:G89)</f>
        <v>0</v>
      </c>
      <c r="H87" s="131">
        <f>SUM(H88:H89)</f>
        <v>0</v>
      </c>
    </row>
    <row r="88" spans="1:8" x14ac:dyDescent="0.25">
      <c r="A88" s="160">
        <v>83</v>
      </c>
      <c r="B88" s="128" t="s">
        <v>11</v>
      </c>
      <c r="C88" s="129">
        <f t="shared" si="2"/>
        <v>0</v>
      </c>
      <c r="D88" s="132"/>
      <c r="E88" s="133"/>
      <c r="F88" s="133"/>
      <c r="G88" s="133"/>
      <c r="H88" s="133"/>
    </row>
    <row r="89" spans="1:8" x14ac:dyDescent="0.25">
      <c r="A89" s="4">
        <v>84</v>
      </c>
      <c r="B89" s="128" t="s">
        <v>12</v>
      </c>
      <c r="C89" s="129">
        <f t="shared" si="2"/>
        <v>0</v>
      </c>
      <c r="D89" s="132"/>
      <c r="E89" s="133"/>
      <c r="F89" s="133"/>
      <c r="G89" s="133"/>
      <c r="H89" s="133"/>
    </row>
    <row r="90" spans="1:8" x14ac:dyDescent="0.25">
      <c r="A90" s="160">
        <v>85</v>
      </c>
      <c r="B90" s="134" t="s">
        <v>13</v>
      </c>
      <c r="C90" s="129">
        <f t="shared" si="2"/>
        <v>0</v>
      </c>
      <c r="D90" s="135">
        <f>D83+D85+D87</f>
        <v>0</v>
      </c>
      <c r="E90" s="136">
        <f>E83+E85+E87</f>
        <v>0</v>
      </c>
      <c r="F90" s="136">
        <f>F83+F85+F87</f>
        <v>0</v>
      </c>
      <c r="G90" s="136">
        <f>G83+G85+G87</f>
        <v>0</v>
      </c>
      <c r="H90" s="136">
        <f>H83+H85+H87</f>
        <v>0</v>
      </c>
    </row>
    <row r="91" spans="1:8" x14ac:dyDescent="0.25">
      <c r="A91" s="4">
        <v>86</v>
      </c>
      <c r="B91" s="128" t="s">
        <v>14</v>
      </c>
      <c r="C91" s="129">
        <f t="shared" si="2"/>
        <v>0</v>
      </c>
      <c r="D91" s="132"/>
      <c r="E91" s="133"/>
      <c r="F91" s="133"/>
      <c r="G91" s="133"/>
      <c r="H91" s="133"/>
    </row>
    <row r="92" spans="1:8" ht="26.4" x14ac:dyDescent="0.25">
      <c r="A92" s="160">
        <v>87</v>
      </c>
      <c r="B92" s="128" t="s">
        <v>15</v>
      </c>
      <c r="C92" s="129">
        <f t="shared" si="2"/>
        <v>0</v>
      </c>
      <c r="D92" s="137">
        <f>SUM(D93:D96)</f>
        <v>0</v>
      </c>
      <c r="E92" s="138">
        <f>SUM(E93:E96)</f>
        <v>0</v>
      </c>
      <c r="F92" s="138">
        <f>SUM(F93:F96)</f>
        <v>0</v>
      </c>
      <c r="G92" s="138">
        <f>SUM(G93:G96)</f>
        <v>0</v>
      </c>
      <c r="H92" s="138">
        <f>SUM(H93:H96)</f>
        <v>0</v>
      </c>
    </row>
    <row r="93" spans="1:8" x14ac:dyDescent="0.25">
      <c r="A93" s="4">
        <v>88</v>
      </c>
      <c r="B93" s="128" t="s">
        <v>217</v>
      </c>
      <c r="C93" s="129">
        <f t="shared" si="2"/>
        <v>0</v>
      </c>
      <c r="D93" s="132"/>
      <c r="E93" s="133"/>
      <c r="F93" s="133"/>
      <c r="G93" s="133"/>
      <c r="H93" s="133"/>
    </row>
    <row r="94" spans="1:8" x14ac:dyDescent="0.25">
      <c r="A94" s="160">
        <v>89</v>
      </c>
      <c r="B94" s="128" t="s">
        <v>16</v>
      </c>
      <c r="C94" s="129">
        <f t="shared" si="2"/>
        <v>0</v>
      </c>
      <c r="D94" s="132"/>
      <c r="E94" s="133"/>
      <c r="F94" s="133"/>
      <c r="G94" s="133"/>
      <c r="H94" s="133"/>
    </row>
    <row r="95" spans="1:8" x14ac:dyDescent="0.25">
      <c r="A95" s="4">
        <v>90</v>
      </c>
      <c r="B95" s="128" t="s">
        <v>17</v>
      </c>
      <c r="C95" s="129">
        <f t="shared" si="2"/>
        <v>0</v>
      </c>
      <c r="D95" s="132"/>
      <c r="E95" s="133"/>
      <c r="F95" s="133"/>
      <c r="G95" s="133"/>
      <c r="H95" s="133"/>
    </row>
    <row r="96" spans="1:8" x14ac:dyDescent="0.25">
      <c r="A96" s="160">
        <v>91</v>
      </c>
      <c r="B96" s="128" t="s">
        <v>18</v>
      </c>
      <c r="C96" s="129">
        <f t="shared" si="2"/>
        <v>0</v>
      </c>
      <c r="D96" s="132"/>
      <c r="E96" s="133"/>
      <c r="F96" s="133"/>
      <c r="G96" s="133"/>
      <c r="H96" s="133"/>
    </row>
    <row r="97" spans="1:8" ht="26.4" x14ac:dyDescent="0.25">
      <c r="A97" s="4">
        <v>92</v>
      </c>
      <c r="B97" s="128" t="s">
        <v>218</v>
      </c>
      <c r="C97" s="129">
        <f t="shared" si="2"/>
        <v>3100000</v>
      </c>
      <c r="D97" s="132">
        <v>3100000</v>
      </c>
      <c r="E97" s="133"/>
      <c r="F97" s="133"/>
      <c r="G97" s="133"/>
      <c r="H97" s="133"/>
    </row>
    <row r="98" spans="1:8" x14ac:dyDescent="0.25">
      <c r="A98" s="160">
        <v>93</v>
      </c>
      <c r="B98" s="128" t="s">
        <v>219</v>
      </c>
      <c r="C98" s="129">
        <f t="shared" si="2"/>
        <v>0</v>
      </c>
      <c r="D98" s="132"/>
      <c r="E98" s="133"/>
      <c r="F98" s="133"/>
      <c r="G98" s="133"/>
      <c r="H98" s="133"/>
    </row>
    <row r="99" spans="1:8" x14ac:dyDescent="0.25">
      <c r="A99" s="4">
        <v>94</v>
      </c>
      <c r="B99" s="128" t="s">
        <v>19</v>
      </c>
      <c r="C99" s="129">
        <f t="shared" si="2"/>
        <v>0</v>
      </c>
      <c r="D99" s="132"/>
      <c r="E99" s="133"/>
      <c r="F99" s="133"/>
      <c r="G99" s="133"/>
      <c r="H99" s="133"/>
    </row>
    <row r="100" spans="1:8" x14ac:dyDescent="0.25">
      <c r="A100" s="160">
        <v>95</v>
      </c>
      <c r="B100" s="134" t="s">
        <v>20</v>
      </c>
      <c r="C100" s="129">
        <f t="shared" si="2"/>
        <v>3100000</v>
      </c>
      <c r="D100" s="135">
        <f>D91+D92+D97+D98+D99</f>
        <v>3100000</v>
      </c>
      <c r="E100" s="136">
        <f>E91+E92+E97+E98+E99</f>
        <v>0</v>
      </c>
      <c r="F100" s="136">
        <f>F91+F92+F97+F98+F99</f>
        <v>0</v>
      </c>
      <c r="G100" s="136">
        <f>G91+G92+G97+G98+G99</f>
        <v>0</v>
      </c>
      <c r="H100" s="136">
        <f>H91+H92+H97+H98+H99</f>
        <v>0</v>
      </c>
    </row>
    <row r="101" spans="1:8" x14ac:dyDescent="0.25">
      <c r="A101" s="4">
        <v>96</v>
      </c>
      <c r="B101" s="128" t="s">
        <v>21</v>
      </c>
      <c r="C101" s="129">
        <f t="shared" si="2"/>
        <v>0</v>
      </c>
      <c r="D101" s="132"/>
      <c r="E101" s="133"/>
      <c r="F101" s="133"/>
      <c r="G101" s="133"/>
      <c r="H101" s="133"/>
    </row>
    <row r="102" spans="1:8" x14ac:dyDescent="0.25">
      <c r="A102" s="160">
        <v>97</v>
      </c>
      <c r="B102" s="128" t="s">
        <v>22</v>
      </c>
      <c r="C102" s="129">
        <f t="shared" si="2"/>
        <v>0</v>
      </c>
      <c r="D102" s="132"/>
      <c r="E102" s="133"/>
      <c r="F102" s="133"/>
      <c r="G102" s="133"/>
      <c r="H102" s="133"/>
    </row>
    <row r="103" spans="1:8" x14ac:dyDescent="0.25">
      <c r="A103" s="4">
        <v>98</v>
      </c>
      <c r="B103" s="128" t="s">
        <v>23</v>
      </c>
      <c r="C103" s="129">
        <f t="shared" si="2"/>
        <v>0</v>
      </c>
      <c r="D103" s="132"/>
      <c r="E103" s="133"/>
      <c r="F103" s="133"/>
      <c r="G103" s="133"/>
      <c r="H103" s="133"/>
    </row>
    <row r="104" spans="1:8" x14ac:dyDescent="0.25">
      <c r="A104" s="160">
        <v>99</v>
      </c>
      <c r="B104" s="128" t="s">
        <v>24</v>
      </c>
      <c r="C104" s="129">
        <f t="shared" si="2"/>
        <v>100000</v>
      </c>
      <c r="D104" s="132"/>
      <c r="E104" s="133"/>
      <c r="F104" s="133">
        <v>100000</v>
      </c>
      <c r="G104" s="133"/>
      <c r="H104" s="133"/>
    </row>
    <row r="105" spans="1:8" ht="26.4" x14ac:dyDescent="0.25">
      <c r="A105" s="4">
        <v>100</v>
      </c>
      <c r="B105" s="128" t="s">
        <v>25</v>
      </c>
      <c r="C105" s="129">
        <f t="shared" si="2"/>
        <v>27000</v>
      </c>
      <c r="D105" s="132"/>
      <c r="E105" s="133"/>
      <c r="F105" s="133">
        <v>27000</v>
      </c>
      <c r="G105" s="133"/>
      <c r="H105" s="133"/>
    </row>
    <row r="106" spans="1:8" x14ac:dyDescent="0.25">
      <c r="A106" s="160">
        <v>101</v>
      </c>
      <c r="B106" s="134" t="s">
        <v>26</v>
      </c>
      <c r="C106" s="129">
        <f t="shared" si="2"/>
        <v>127000</v>
      </c>
      <c r="D106" s="135">
        <f>SUM(D101:D105)</f>
        <v>0</v>
      </c>
      <c r="E106" s="136">
        <f>SUM(E101:E105)</f>
        <v>0</v>
      </c>
      <c r="F106" s="136">
        <f>SUM(F101:F105)</f>
        <v>127000</v>
      </c>
      <c r="G106" s="136">
        <f>SUM(G101:G105)</f>
        <v>0</v>
      </c>
      <c r="H106" s="136">
        <f>SUM(H101:H105)</f>
        <v>0</v>
      </c>
    </row>
    <row r="107" spans="1:8" x14ac:dyDescent="0.25">
      <c r="A107" s="4">
        <v>102</v>
      </c>
      <c r="B107" s="128" t="s">
        <v>27</v>
      </c>
      <c r="C107" s="129">
        <f t="shared" si="2"/>
        <v>8647717</v>
      </c>
      <c r="D107" s="132">
        <v>8647717</v>
      </c>
      <c r="E107" s="133"/>
      <c r="F107" s="133"/>
      <c r="G107" s="133"/>
      <c r="H107" s="133"/>
    </row>
    <row r="108" spans="1:8" x14ac:dyDescent="0.25">
      <c r="A108" s="160">
        <v>103</v>
      </c>
      <c r="B108" s="128" t="s">
        <v>220</v>
      </c>
      <c r="C108" s="129">
        <f t="shared" si="2"/>
        <v>0</v>
      </c>
      <c r="D108" s="132"/>
      <c r="E108" s="133"/>
      <c r="F108" s="133"/>
      <c r="G108" s="133"/>
      <c r="H108" s="133"/>
    </row>
    <row r="109" spans="1:8" x14ac:dyDescent="0.25">
      <c r="A109" s="4">
        <v>104</v>
      </c>
      <c r="B109" s="128" t="s">
        <v>28</v>
      </c>
      <c r="C109" s="129">
        <f t="shared" si="2"/>
        <v>0</v>
      </c>
      <c r="D109" s="132"/>
      <c r="E109" s="133"/>
      <c r="F109" s="133"/>
      <c r="G109" s="133"/>
      <c r="H109" s="133"/>
    </row>
    <row r="110" spans="1:8" ht="26.4" x14ac:dyDescent="0.25">
      <c r="A110" s="160">
        <v>105</v>
      </c>
      <c r="B110" s="128" t="s">
        <v>29</v>
      </c>
      <c r="C110" s="129">
        <f t="shared" si="2"/>
        <v>2334883</v>
      </c>
      <c r="D110" s="132">
        <v>2334883</v>
      </c>
      <c r="E110" s="133"/>
      <c r="F110" s="133"/>
      <c r="G110" s="133"/>
      <c r="H110" s="133"/>
    </row>
    <row r="111" spans="1:8" x14ac:dyDescent="0.25">
      <c r="A111" s="4">
        <v>106</v>
      </c>
      <c r="B111" s="134" t="s">
        <v>30</v>
      </c>
      <c r="C111" s="129">
        <f t="shared" si="2"/>
        <v>10982600</v>
      </c>
      <c r="D111" s="135">
        <f>SUM(D107:D110)</f>
        <v>10982600</v>
      </c>
      <c r="E111" s="136">
        <f>SUM(E107:E110)</f>
        <v>0</v>
      </c>
      <c r="F111" s="136">
        <f>SUM(F107:F110)</f>
        <v>0</v>
      </c>
      <c r="G111" s="136">
        <f>SUM(G107:G110)</f>
        <v>0</v>
      </c>
      <c r="H111" s="136">
        <f>SUM(H107:H110)</f>
        <v>0</v>
      </c>
    </row>
    <row r="112" spans="1:8" ht="26.4" x14ac:dyDescent="0.25">
      <c r="A112" s="160">
        <v>107</v>
      </c>
      <c r="B112" s="128" t="s">
        <v>231</v>
      </c>
      <c r="C112" s="129">
        <f>SUM(D112:H112)</f>
        <v>0</v>
      </c>
      <c r="D112" s="130"/>
      <c r="E112" s="131">
        <f>SUM(E113:E115)</f>
        <v>0</v>
      </c>
      <c r="F112" s="131">
        <f>SUM(F113:F115)</f>
        <v>0</v>
      </c>
      <c r="G112" s="131">
        <f>SUM(G113:G115)</f>
        <v>0</v>
      </c>
      <c r="H112" s="131">
        <f>SUM(H113:H115)</f>
        <v>0</v>
      </c>
    </row>
    <row r="113" spans="1:8" x14ac:dyDescent="0.25">
      <c r="A113" s="4">
        <v>108</v>
      </c>
      <c r="B113" s="128" t="s">
        <v>232</v>
      </c>
      <c r="C113" s="129">
        <f t="shared" ref="C113:C122" si="3">SUM(D113:H113)</f>
        <v>482790</v>
      </c>
      <c r="D113" s="132">
        <v>482790</v>
      </c>
      <c r="E113" s="133"/>
      <c r="F113" s="133"/>
      <c r="G113" s="133"/>
      <c r="H113" s="133"/>
    </row>
    <row r="114" spans="1:8" ht="26.4" x14ac:dyDescent="0.25">
      <c r="A114" s="160">
        <v>109</v>
      </c>
      <c r="B114" s="128" t="s">
        <v>221</v>
      </c>
      <c r="C114" s="129">
        <f t="shared" si="3"/>
        <v>0</v>
      </c>
      <c r="D114" s="132"/>
      <c r="E114" s="133"/>
      <c r="F114" s="133"/>
      <c r="G114" s="133"/>
      <c r="H114" s="133"/>
    </row>
    <row r="115" spans="1:8" x14ac:dyDescent="0.25">
      <c r="A115" s="4">
        <v>110</v>
      </c>
      <c r="B115" s="128" t="s">
        <v>222</v>
      </c>
      <c r="C115" s="129">
        <f t="shared" si="3"/>
        <v>145530</v>
      </c>
      <c r="D115" s="132">
        <v>145530</v>
      </c>
      <c r="E115" s="133"/>
      <c r="F115" s="133"/>
      <c r="G115" s="133"/>
      <c r="H115" s="133"/>
    </row>
    <row r="116" spans="1:8" x14ac:dyDescent="0.25">
      <c r="A116" s="160">
        <v>111</v>
      </c>
      <c r="B116" s="134" t="s">
        <v>31</v>
      </c>
      <c r="C116" s="129">
        <f t="shared" si="3"/>
        <v>0</v>
      </c>
      <c r="D116" s="135">
        <f>D112</f>
        <v>0</v>
      </c>
      <c r="E116" s="136">
        <f>E112</f>
        <v>0</v>
      </c>
      <c r="F116" s="136">
        <f>F112</f>
        <v>0</v>
      </c>
      <c r="G116" s="136">
        <f>G112</f>
        <v>0</v>
      </c>
      <c r="H116" s="136">
        <f>H112</f>
        <v>0</v>
      </c>
    </row>
    <row r="117" spans="1:8" x14ac:dyDescent="0.25">
      <c r="A117" s="4">
        <v>112</v>
      </c>
      <c r="B117" s="139" t="s">
        <v>32</v>
      </c>
      <c r="C117" s="129">
        <f t="shared" si="3"/>
        <v>42254545</v>
      </c>
      <c r="D117" s="141">
        <f>D80+D81+D82+D90+D100+D106+D111+D116</f>
        <v>34648875</v>
      </c>
      <c r="E117" s="141">
        <f>E80+E81+E82+E90+E100+E106+E111+E116</f>
        <v>0</v>
      </c>
      <c r="F117" s="141">
        <f>F80+F81+F82+F90+F100+F106+F111+F116</f>
        <v>6018170</v>
      </c>
      <c r="G117" s="141">
        <f>G80+G81+G82+G90+G100+G106+G111+G116</f>
        <v>1587500</v>
      </c>
      <c r="H117" s="141">
        <f>H80+H81+H82+H90+H100+H106+H111+H116</f>
        <v>0</v>
      </c>
    </row>
    <row r="118" spans="1:8" ht="26.4" x14ac:dyDescent="0.25">
      <c r="A118" s="160">
        <v>113</v>
      </c>
      <c r="B118" s="128" t="s">
        <v>33</v>
      </c>
      <c r="C118" s="129">
        <f t="shared" si="3"/>
        <v>0</v>
      </c>
      <c r="D118" s="132"/>
      <c r="E118" s="133"/>
      <c r="F118" s="133"/>
      <c r="G118" s="133"/>
      <c r="H118" s="133"/>
    </row>
    <row r="119" spans="1:8" x14ac:dyDescent="0.25">
      <c r="A119" s="4">
        <v>114</v>
      </c>
      <c r="B119" s="128" t="s">
        <v>34</v>
      </c>
      <c r="C119" s="129">
        <f t="shared" si="3"/>
        <v>0</v>
      </c>
      <c r="D119" s="132"/>
      <c r="E119" s="133"/>
      <c r="F119" s="133"/>
      <c r="G119" s="133"/>
      <c r="H119" s="133"/>
    </row>
    <row r="120" spans="1:8" x14ac:dyDescent="0.25">
      <c r="A120" s="160">
        <v>115</v>
      </c>
      <c r="B120" s="128" t="s">
        <v>35</v>
      </c>
      <c r="C120" s="129">
        <f t="shared" si="3"/>
        <v>0</v>
      </c>
      <c r="D120" s="130">
        <f>SUM(D118:D119)</f>
        <v>0</v>
      </c>
      <c r="E120" s="131">
        <f>SUM(E118:E119)</f>
        <v>0</v>
      </c>
      <c r="F120" s="131">
        <f>SUM(F118:F119)</f>
        <v>0</v>
      </c>
      <c r="G120" s="131">
        <f>SUM(G118:G119)</f>
        <v>0</v>
      </c>
      <c r="H120" s="131">
        <f>SUM(H118:H119)</f>
        <v>0</v>
      </c>
    </row>
    <row r="121" spans="1:8" ht="13.8" thickBot="1" x14ac:dyDescent="0.3">
      <c r="A121" s="4">
        <v>116</v>
      </c>
      <c r="B121" s="142" t="s">
        <v>36</v>
      </c>
      <c r="C121" s="129">
        <f t="shared" si="3"/>
        <v>0</v>
      </c>
      <c r="D121" s="143">
        <f>D120</f>
        <v>0</v>
      </c>
      <c r="E121" s="144">
        <f>E120</f>
        <v>0</v>
      </c>
      <c r="F121" s="144">
        <f>F120</f>
        <v>0</v>
      </c>
      <c r="G121" s="144">
        <f>G120</f>
        <v>0</v>
      </c>
      <c r="H121" s="144">
        <f>H120</f>
        <v>0</v>
      </c>
    </row>
    <row r="122" spans="1:8" ht="14.4" thickTop="1" thickBot="1" x14ac:dyDescent="0.3">
      <c r="A122" s="160">
        <v>117</v>
      </c>
      <c r="B122" s="18" t="s">
        <v>37</v>
      </c>
      <c r="C122" s="129">
        <f t="shared" si="3"/>
        <v>42254545</v>
      </c>
      <c r="D122" s="17">
        <f>D117+D121</f>
        <v>34648875</v>
      </c>
      <c r="E122" s="9">
        <f>E117+E121</f>
        <v>0</v>
      </c>
      <c r="F122" s="9">
        <f>F117+F121</f>
        <v>6018170</v>
      </c>
      <c r="G122" s="9">
        <f>G117+G121</f>
        <v>1587500</v>
      </c>
      <c r="H122" s="9">
        <f>H117+H121</f>
        <v>0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3"/>
  <sheetViews>
    <sheetView workbookViewId="0">
      <pane ySplit="6" topLeftCell="A64" activePane="bottomLeft" state="frozen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00" t="s">
        <v>174</v>
      </c>
      <c r="F1" t="s">
        <v>268</v>
      </c>
    </row>
    <row r="2" spans="1:8" x14ac:dyDescent="0.25">
      <c r="B2" s="37" t="s">
        <v>243</v>
      </c>
      <c r="C2" s="101"/>
      <c r="F2" t="s">
        <v>258</v>
      </c>
    </row>
    <row r="3" spans="1:8" x14ac:dyDescent="0.25">
      <c r="C3" s="10"/>
      <c r="F3" t="s">
        <v>74</v>
      </c>
    </row>
    <row r="4" spans="1:8" x14ac:dyDescent="0.25">
      <c r="B4" s="102" t="s">
        <v>227</v>
      </c>
      <c r="C4" s="145" t="s">
        <v>223</v>
      </c>
    </row>
    <row r="5" spans="1:8" ht="39.6" x14ac:dyDescent="0.25">
      <c r="A5" s="1" t="s">
        <v>1</v>
      </c>
      <c r="B5" s="2" t="s">
        <v>2</v>
      </c>
      <c r="C5" s="3" t="s">
        <v>175</v>
      </c>
      <c r="D5" s="3" t="s">
        <v>39</v>
      </c>
      <c r="E5" s="3" t="s">
        <v>176</v>
      </c>
      <c r="F5" s="3" t="s">
        <v>40</v>
      </c>
      <c r="G5" s="3" t="s">
        <v>78</v>
      </c>
      <c r="H5" s="3" t="s">
        <v>41</v>
      </c>
    </row>
    <row r="6" spans="1:8" ht="26.4" x14ac:dyDescent="0.25">
      <c r="A6" s="4">
        <v>1</v>
      </c>
      <c r="B6" s="103" t="s">
        <v>42</v>
      </c>
      <c r="C6" s="104">
        <f>SUM(D6:H6)</f>
        <v>0</v>
      </c>
      <c r="D6" s="5"/>
      <c r="E6" s="5"/>
      <c r="F6" s="5"/>
      <c r="G6" s="5"/>
      <c r="H6" s="5"/>
    </row>
    <row r="7" spans="1:8" ht="26.4" x14ac:dyDescent="0.25">
      <c r="A7" s="4">
        <v>2</v>
      </c>
      <c r="B7" s="103" t="s">
        <v>177</v>
      </c>
      <c r="C7" s="104">
        <f t="shared" ref="C7:C71" si="0">SUM(D7:H7)</f>
        <v>0</v>
      </c>
      <c r="D7" s="5"/>
      <c r="E7" s="5"/>
      <c r="F7" s="5"/>
      <c r="G7" s="5"/>
      <c r="H7" s="5"/>
    </row>
    <row r="8" spans="1:8" ht="26.4" x14ac:dyDescent="0.25">
      <c r="A8" s="160">
        <v>3</v>
      </c>
      <c r="B8" s="161" t="s">
        <v>233</v>
      </c>
      <c r="C8" s="104">
        <f t="shared" si="0"/>
        <v>0</v>
      </c>
      <c r="D8" s="5"/>
      <c r="E8" s="5"/>
      <c r="F8" s="5"/>
      <c r="G8" s="5"/>
      <c r="H8" s="5"/>
    </row>
    <row r="9" spans="1:8" ht="18" customHeight="1" x14ac:dyDescent="0.25">
      <c r="A9" s="4">
        <v>4</v>
      </c>
      <c r="B9" s="161" t="s">
        <v>234</v>
      </c>
      <c r="C9" s="162"/>
      <c r="D9" s="163"/>
      <c r="E9" s="163"/>
      <c r="F9" s="163"/>
      <c r="G9" s="163"/>
      <c r="H9" s="163"/>
    </row>
    <row r="10" spans="1:8" ht="26.4" x14ac:dyDescent="0.25">
      <c r="A10" s="160">
        <v>5</v>
      </c>
      <c r="B10" s="103" t="s">
        <v>178</v>
      </c>
      <c r="C10" s="104">
        <f t="shared" si="0"/>
        <v>0</v>
      </c>
      <c r="D10" s="5"/>
      <c r="E10" s="5"/>
      <c r="F10" s="5"/>
      <c r="G10" s="5"/>
      <c r="H10" s="5"/>
    </row>
    <row r="11" spans="1:8" ht="26.4" x14ac:dyDescent="0.25">
      <c r="A11" s="4">
        <v>6</v>
      </c>
      <c r="B11" s="103" t="s">
        <v>179</v>
      </c>
      <c r="C11" s="104">
        <f t="shared" si="0"/>
        <v>0</v>
      </c>
      <c r="D11" s="5"/>
      <c r="E11" s="5"/>
      <c r="F11" s="5"/>
      <c r="G11" s="5"/>
      <c r="H11" s="5"/>
    </row>
    <row r="12" spans="1:8" x14ac:dyDescent="0.25">
      <c r="A12" s="160">
        <v>7</v>
      </c>
      <c r="B12" s="103" t="s">
        <v>180</v>
      </c>
      <c r="C12" s="104">
        <f t="shared" si="0"/>
        <v>0</v>
      </c>
      <c r="D12" s="5"/>
      <c r="E12" s="5"/>
      <c r="F12" s="5"/>
      <c r="G12" s="5"/>
      <c r="H12" s="5"/>
    </row>
    <row r="13" spans="1:8" x14ac:dyDescent="0.25">
      <c r="A13" s="4">
        <v>8</v>
      </c>
      <c r="B13" s="103" t="s">
        <v>43</v>
      </c>
      <c r="C13" s="104">
        <f t="shared" si="0"/>
        <v>0</v>
      </c>
      <c r="D13" s="11">
        <f>SUM(D6:D12)</f>
        <v>0</v>
      </c>
      <c r="E13" s="11">
        <f>SUM(E6:E12)</f>
        <v>0</v>
      </c>
      <c r="F13" s="11">
        <f>SUM(F6:F12)</f>
        <v>0</v>
      </c>
      <c r="G13" s="11">
        <f>SUM(G6:G12)</f>
        <v>0</v>
      </c>
      <c r="H13" s="11">
        <f>SUM(H6:H12)</f>
        <v>0</v>
      </c>
    </row>
    <row r="14" spans="1:8" s="107" customFormat="1" x14ac:dyDescent="0.25">
      <c r="A14" s="160">
        <v>9</v>
      </c>
      <c r="B14" s="105" t="s">
        <v>181</v>
      </c>
      <c r="C14" s="104">
        <f t="shared" si="0"/>
        <v>0</v>
      </c>
      <c r="D14" s="106"/>
      <c r="E14" s="106"/>
      <c r="F14" s="106"/>
      <c r="G14" s="106"/>
      <c r="H14" s="106"/>
    </row>
    <row r="15" spans="1:8" ht="26.4" x14ac:dyDescent="0.25">
      <c r="A15" s="4">
        <v>10</v>
      </c>
      <c r="B15" s="103" t="s">
        <v>44</v>
      </c>
      <c r="C15" s="104">
        <f t="shared" si="0"/>
        <v>0</v>
      </c>
      <c r="D15" s="11">
        <f>SUM(D16:D20)</f>
        <v>0</v>
      </c>
      <c r="E15" s="11">
        <f>SUM(E16:E20)</f>
        <v>0</v>
      </c>
      <c r="F15" s="11">
        <f>SUM(F16:F20)</f>
        <v>0</v>
      </c>
      <c r="G15" s="11">
        <f>SUM(G16:G20)</f>
        <v>0</v>
      </c>
      <c r="H15" s="11">
        <f>SUM(H16:H20)</f>
        <v>0</v>
      </c>
    </row>
    <row r="16" spans="1:8" x14ac:dyDescent="0.25">
      <c r="A16" s="160">
        <v>11</v>
      </c>
      <c r="B16" s="103" t="s">
        <v>182</v>
      </c>
      <c r="C16" s="104">
        <f t="shared" si="0"/>
        <v>0</v>
      </c>
      <c r="D16" s="5"/>
      <c r="E16" s="5"/>
      <c r="F16" s="5"/>
      <c r="G16" s="5"/>
      <c r="H16" s="5"/>
    </row>
    <row r="17" spans="1:8" x14ac:dyDescent="0.25">
      <c r="A17" s="4">
        <v>12</v>
      </c>
      <c r="B17" s="103" t="s">
        <v>183</v>
      </c>
      <c r="C17" s="104">
        <f t="shared" si="0"/>
        <v>0</v>
      </c>
      <c r="D17" s="5"/>
      <c r="E17" s="5"/>
      <c r="F17" s="5"/>
      <c r="G17" s="5"/>
      <c r="H17" s="5"/>
    </row>
    <row r="18" spans="1:8" x14ac:dyDescent="0.25">
      <c r="A18" s="160">
        <v>13</v>
      </c>
      <c r="B18" s="103" t="s">
        <v>184</v>
      </c>
      <c r="C18" s="104">
        <f t="shared" si="0"/>
        <v>0</v>
      </c>
      <c r="D18" s="5"/>
      <c r="E18" s="5"/>
      <c r="F18" s="5"/>
      <c r="G18" s="5"/>
      <c r="H18" s="5"/>
    </row>
    <row r="19" spans="1:8" x14ac:dyDescent="0.25">
      <c r="A19" s="4">
        <v>14</v>
      </c>
      <c r="B19" s="103" t="s">
        <v>185</v>
      </c>
      <c r="C19" s="104">
        <f t="shared" si="0"/>
        <v>0</v>
      </c>
      <c r="D19" s="5"/>
      <c r="E19" s="5"/>
      <c r="F19" s="5"/>
      <c r="G19" s="5"/>
      <c r="H19" s="5"/>
    </row>
    <row r="20" spans="1:8" x14ac:dyDescent="0.25">
      <c r="A20" s="160">
        <v>15</v>
      </c>
      <c r="B20" s="103" t="s">
        <v>186</v>
      </c>
      <c r="C20" s="104">
        <f t="shared" si="0"/>
        <v>0</v>
      </c>
      <c r="D20" s="5"/>
      <c r="E20" s="5"/>
      <c r="F20" s="5"/>
      <c r="G20" s="5"/>
      <c r="H20" s="5"/>
    </row>
    <row r="21" spans="1:8" ht="26.4" x14ac:dyDescent="0.25">
      <c r="A21" s="4">
        <v>16</v>
      </c>
      <c r="B21" s="108" t="s">
        <v>45</v>
      </c>
      <c r="C21" s="104">
        <f t="shared" si="0"/>
        <v>0</v>
      </c>
      <c r="D21" s="6">
        <f>D13+D15</f>
        <v>0</v>
      </c>
      <c r="E21" s="6">
        <f>E13+E15</f>
        <v>0</v>
      </c>
      <c r="F21" s="6">
        <f>F13+F15</f>
        <v>0</v>
      </c>
      <c r="G21" s="6">
        <f>G13+G15</f>
        <v>0</v>
      </c>
      <c r="H21" s="6">
        <f>H13+H15</f>
        <v>0</v>
      </c>
    </row>
    <row r="22" spans="1:8" x14ac:dyDescent="0.25">
      <c r="A22" s="160">
        <v>17</v>
      </c>
      <c r="B22" s="103" t="s">
        <v>46</v>
      </c>
      <c r="C22" s="104">
        <f t="shared" si="0"/>
        <v>0</v>
      </c>
      <c r="D22" s="12">
        <f>D23</f>
        <v>0</v>
      </c>
      <c r="E22" s="12">
        <f>E23</f>
        <v>0</v>
      </c>
      <c r="F22" s="12">
        <f>F23</f>
        <v>0</v>
      </c>
      <c r="G22" s="12">
        <f>G23</f>
        <v>0</v>
      </c>
      <c r="H22" s="12">
        <f>H23</f>
        <v>0</v>
      </c>
    </row>
    <row r="23" spans="1:8" x14ac:dyDescent="0.25">
      <c r="A23" s="4">
        <v>18</v>
      </c>
      <c r="B23" s="103" t="s">
        <v>187</v>
      </c>
      <c r="C23" s="104">
        <f t="shared" si="0"/>
        <v>0</v>
      </c>
      <c r="D23" s="109"/>
      <c r="E23" s="109"/>
      <c r="F23" s="109"/>
      <c r="G23" s="109"/>
      <c r="H23" s="109"/>
    </row>
    <row r="24" spans="1:8" x14ac:dyDescent="0.25">
      <c r="A24" s="160">
        <v>19</v>
      </c>
      <c r="B24" s="103" t="s">
        <v>188</v>
      </c>
      <c r="C24" s="104">
        <f t="shared" si="0"/>
        <v>0</v>
      </c>
      <c r="D24" s="12">
        <f>SUM(D25:D28)</f>
        <v>0</v>
      </c>
      <c r="E24" s="12">
        <f>SUM(E25:E28)</f>
        <v>0</v>
      </c>
      <c r="F24" s="12">
        <f>SUM(F25:F28)</f>
        <v>0</v>
      </c>
      <c r="G24" s="12">
        <f>SUM(G25:G28)</f>
        <v>0</v>
      </c>
      <c r="H24" s="12">
        <f>SUM(H25:H28)</f>
        <v>0</v>
      </c>
    </row>
    <row r="25" spans="1:8" x14ac:dyDescent="0.25">
      <c r="A25" s="4">
        <v>20</v>
      </c>
      <c r="B25" s="103" t="s">
        <v>189</v>
      </c>
      <c r="C25" s="104">
        <f t="shared" si="0"/>
        <v>0</v>
      </c>
      <c r="D25" s="3"/>
      <c r="E25" s="3"/>
      <c r="F25" s="3"/>
      <c r="G25" s="3"/>
      <c r="H25" s="3"/>
    </row>
    <row r="26" spans="1:8" x14ac:dyDescent="0.25">
      <c r="A26" s="160">
        <v>21</v>
      </c>
      <c r="B26" s="103" t="s">
        <v>190</v>
      </c>
      <c r="C26" s="104">
        <f t="shared" si="0"/>
        <v>0</v>
      </c>
      <c r="D26" s="3"/>
      <c r="E26" s="3"/>
      <c r="F26" s="3"/>
      <c r="G26" s="3"/>
      <c r="H26" s="3"/>
    </row>
    <row r="27" spans="1:8" x14ac:dyDescent="0.25">
      <c r="A27" s="4">
        <v>22</v>
      </c>
      <c r="B27" s="103" t="s">
        <v>191</v>
      </c>
      <c r="C27" s="104">
        <f t="shared" si="0"/>
        <v>0</v>
      </c>
      <c r="D27" s="3"/>
      <c r="E27" s="3"/>
      <c r="F27" s="3"/>
      <c r="G27" s="3"/>
      <c r="H27" s="3"/>
    </row>
    <row r="28" spans="1:8" x14ac:dyDescent="0.25">
      <c r="A28" s="160">
        <v>23</v>
      </c>
      <c r="B28" s="110" t="s">
        <v>192</v>
      </c>
      <c r="C28" s="104">
        <f t="shared" si="0"/>
        <v>0</v>
      </c>
      <c r="D28" s="3"/>
      <c r="E28" s="3"/>
      <c r="F28" s="3"/>
      <c r="G28" s="3"/>
      <c r="H28" s="3"/>
    </row>
    <row r="29" spans="1:8" ht="26.4" x14ac:dyDescent="0.25">
      <c r="A29" s="4">
        <v>24</v>
      </c>
      <c r="B29" s="108" t="s">
        <v>47</v>
      </c>
      <c r="C29" s="104">
        <f t="shared" si="0"/>
        <v>0</v>
      </c>
      <c r="D29" s="6">
        <f>D22+D24</f>
        <v>0</v>
      </c>
      <c r="E29" s="6">
        <f>E22+E24</f>
        <v>0</v>
      </c>
      <c r="F29" s="6">
        <f>F22+F24</f>
        <v>0</v>
      </c>
      <c r="G29" s="6">
        <f>G22+G24</f>
        <v>0</v>
      </c>
      <c r="H29" s="6">
        <f>H22+H24</f>
        <v>0</v>
      </c>
    </row>
    <row r="30" spans="1:8" x14ac:dyDescent="0.25">
      <c r="A30" s="160">
        <v>25</v>
      </c>
      <c r="B30" s="103" t="s">
        <v>48</v>
      </c>
      <c r="C30" s="104">
        <f t="shared" si="0"/>
        <v>12553831</v>
      </c>
      <c r="D30" s="11">
        <f>SUM(D31:D32)</f>
        <v>12553831</v>
      </c>
      <c r="E30" s="11">
        <f>SUM(E31:E32)</f>
        <v>0</v>
      </c>
      <c r="F30" s="11">
        <f>SUM(F31:F32)</f>
        <v>0</v>
      </c>
      <c r="G30" s="11">
        <f>SUM(G31:G32)</f>
        <v>0</v>
      </c>
      <c r="H30" s="11">
        <f>SUM(H31:H32)</f>
        <v>0</v>
      </c>
    </row>
    <row r="31" spans="1:8" x14ac:dyDescent="0.25">
      <c r="A31" s="4">
        <v>26</v>
      </c>
      <c r="B31" s="103" t="s">
        <v>49</v>
      </c>
      <c r="C31" s="104">
        <f t="shared" si="0"/>
        <v>12553831</v>
      </c>
      <c r="D31" s="5">
        <f>D119</f>
        <v>12553831</v>
      </c>
      <c r="E31" s="5"/>
      <c r="F31" s="5"/>
      <c r="G31" s="5"/>
      <c r="H31" s="5"/>
    </row>
    <row r="32" spans="1:8" ht="16.5" customHeight="1" x14ac:dyDescent="0.25">
      <c r="A32" s="160">
        <v>27</v>
      </c>
      <c r="B32" s="103" t="s">
        <v>50</v>
      </c>
      <c r="C32" s="104">
        <f t="shared" si="0"/>
        <v>0</v>
      </c>
      <c r="D32" s="5"/>
      <c r="E32" s="5"/>
      <c r="F32" s="5"/>
      <c r="G32" s="5"/>
      <c r="H32" s="5"/>
    </row>
    <row r="33" spans="1:8" ht="18.75" customHeight="1" x14ac:dyDescent="0.25">
      <c r="A33" s="4">
        <v>28</v>
      </c>
      <c r="B33" s="103" t="s">
        <v>51</v>
      </c>
      <c r="C33" s="104">
        <f t="shared" si="0"/>
        <v>0</v>
      </c>
      <c r="D33" s="5"/>
      <c r="E33" s="5"/>
      <c r="F33" s="5"/>
      <c r="G33" s="5"/>
      <c r="H33" s="5"/>
    </row>
    <row r="34" spans="1:8" x14ac:dyDescent="0.25">
      <c r="A34" s="160">
        <v>29</v>
      </c>
      <c r="B34" s="103" t="s">
        <v>193</v>
      </c>
      <c r="C34" s="104">
        <f t="shared" si="0"/>
        <v>0</v>
      </c>
      <c r="D34" s="5"/>
      <c r="E34" s="5"/>
      <c r="F34" s="5"/>
      <c r="G34" s="5"/>
      <c r="H34" s="5"/>
    </row>
    <row r="35" spans="1:8" ht="26.4" x14ac:dyDescent="0.25">
      <c r="A35" s="4">
        <v>30</v>
      </c>
      <c r="B35" s="103" t="s">
        <v>194</v>
      </c>
      <c r="C35" s="104">
        <f t="shared" si="0"/>
        <v>0</v>
      </c>
      <c r="D35" s="5"/>
      <c r="E35" s="5"/>
      <c r="F35" s="5"/>
      <c r="G35" s="5"/>
      <c r="H35" s="5"/>
    </row>
    <row r="36" spans="1:8" x14ac:dyDescent="0.25">
      <c r="A36" s="160">
        <v>31</v>
      </c>
      <c r="B36" s="103" t="s">
        <v>52</v>
      </c>
      <c r="C36" s="104">
        <f t="shared" si="0"/>
        <v>0</v>
      </c>
      <c r="D36" s="11">
        <f>SUM(D33:D35)</f>
        <v>0</v>
      </c>
      <c r="E36" s="11">
        <f>SUM(E33:E35)</f>
        <v>0</v>
      </c>
      <c r="F36" s="11">
        <f>SUM(F33:F35)</f>
        <v>0</v>
      </c>
      <c r="G36" s="11">
        <f>SUM(G33:G35)</f>
        <v>0</v>
      </c>
      <c r="H36" s="11">
        <f>SUM(H33:H35)</f>
        <v>0</v>
      </c>
    </row>
    <row r="37" spans="1:8" x14ac:dyDescent="0.25">
      <c r="A37" s="4">
        <v>32</v>
      </c>
      <c r="B37" s="103" t="s">
        <v>53</v>
      </c>
      <c r="C37" s="104">
        <f t="shared" si="0"/>
        <v>0</v>
      </c>
      <c r="D37" s="11">
        <f>SUM(D38:D39)</f>
        <v>0</v>
      </c>
      <c r="E37" s="11">
        <f>SUM(E38:E39)</f>
        <v>0</v>
      </c>
      <c r="F37" s="11">
        <f>SUM(F38:F39)</f>
        <v>0</v>
      </c>
      <c r="G37" s="11">
        <f>SUM(G38:G39)</f>
        <v>0</v>
      </c>
      <c r="H37" s="11">
        <f>SUM(H38:H39)</f>
        <v>0</v>
      </c>
    </row>
    <row r="38" spans="1:8" ht="39.6" x14ac:dyDescent="0.25">
      <c r="A38" s="160">
        <v>33</v>
      </c>
      <c r="B38" s="103" t="s">
        <v>195</v>
      </c>
      <c r="C38" s="104">
        <f t="shared" si="0"/>
        <v>0</v>
      </c>
      <c r="D38" s="5"/>
      <c r="E38" s="5"/>
      <c r="F38" s="5"/>
      <c r="G38" s="5"/>
      <c r="H38" s="5"/>
    </row>
    <row r="39" spans="1:8" x14ac:dyDescent="0.25">
      <c r="A39" s="4">
        <v>34</v>
      </c>
      <c r="B39" s="103" t="s">
        <v>196</v>
      </c>
      <c r="C39" s="104">
        <f t="shared" si="0"/>
        <v>0</v>
      </c>
      <c r="D39" s="5"/>
      <c r="E39" s="5"/>
      <c r="F39" s="5"/>
      <c r="G39" s="5"/>
      <c r="H39" s="5"/>
    </row>
    <row r="40" spans="1:8" x14ac:dyDescent="0.25">
      <c r="A40" s="160">
        <v>35</v>
      </c>
      <c r="B40" s="108" t="s">
        <v>54</v>
      </c>
      <c r="C40" s="104">
        <f t="shared" si="0"/>
        <v>12553831</v>
      </c>
      <c r="D40" s="6">
        <f>D30+D36+D37</f>
        <v>12553831</v>
      </c>
      <c r="E40" s="6">
        <f>E30+E36+E37</f>
        <v>0</v>
      </c>
      <c r="F40" s="6">
        <f>F30+F36+F37</f>
        <v>0</v>
      </c>
      <c r="G40" s="6">
        <f>G30+G36+G37</f>
        <v>0</v>
      </c>
      <c r="H40" s="6">
        <f>H30+H36+H37</f>
        <v>0</v>
      </c>
    </row>
    <row r="41" spans="1:8" x14ac:dyDescent="0.25">
      <c r="A41" s="4">
        <v>36</v>
      </c>
      <c r="B41" s="105" t="s">
        <v>197</v>
      </c>
      <c r="C41" s="104">
        <f t="shared" si="0"/>
        <v>0</v>
      </c>
      <c r="D41" s="111"/>
      <c r="E41" s="111"/>
      <c r="F41" s="111"/>
      <c r="G41" s="111"/>
      <c r="H41" s="111"/>
    </row>
    <row r="42" spans="1:8" x14ac:dyDescent="0.25">
      <c r="A42" s="160">
        <v>37</v>
      </c>
      <c r="B42" s="112" t="s">
        <v>55</v>
      </c>
      <c r="C42" s="104">
        <f t="shared" si="0"/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SUM(G43:G46)</f>
        <v>0</v>
      </c>
      <c r="H42" s="13">
        <f>SUM(H43:H46)</f>
        <v>0</v>
      </c>
    </row>
    <row r="43" spans="1:8" x14ac:dyDescent="0.25">
      <c r="A43" s="4">
        <v>38</v>
      </c>
      <c r="B43" s="112" t="s">
        <v>198</v>
      </c>
      <c r="C43" s="104">
        <f t="shared" si="0"/>
        <v>0</v>
      </c>
      <c r="D43" s="99"/>
      <c r="E43" s="99"/>
      <c r="F43" s="99"/>
      <c r="G43" s="99"/>
      <c r="H43" s="99"/>
    </row>
    <row r="44" spans="1:8" x14ac:dyDescent="0.25">
      <c r="A44" s="160">
        <v>39</v>
      </c>
      <c r="B44" s="112" t="s">
        <v>56</v>
      </c>
      <c r="C44" s="104">
        <f t="shared" si="0"/>
        <v>0</v>
      </c>
      <c r="D44" s="7"/>
      <c r="E44" s="7"/>
      <c r="F44" s="7"/>
      <c r="G44" s="7"/>
      <c r="H44" s="7"/>
    </row>
    <row r="45" spans="1:8" x14ac:dyDescent="0.25">
      <c r="A45" s="4">
        <v>40</v>
      </c>
      <c r="B45" s="112" t="s">
        <v>199</v>
      </c>
      <c r="C45" s="104">
        <f t="shared" si="0"/>
        <v>0</v>
      </c>
      <c r="D45" s="7"/>
      <c r="E45" s="7"/>
      <c r="F45" s="7"/>
      <c r="G45" s="7"/>
      <c r="H45" s="7"/>
    </row>
    <row r="46" spans="1:8" x14ac:dyDescent="0.25">
      <c r="A46" s="160">
        <v>41</v>
      </c>
      <c r="B46" s="112" t="s">
        <v>200</v>
      </c>
      <c r="C46" s="104">
        <f t="shared" si="0"/>
        <v>0</v>
      </c>
      <c r="D46" s="7"/>
      <c r="E46" s="7"/>
      <c r="F46" s="7"/>
      <c r="G46" s="7"/>
      <c r="H46" s="7"/>
    </row>
    <row r="47" spans="1:8" x14ac:dyDescent="0.25">
      <c r="A47" s="4">
        <v>42</v>
      </c>
      <c r="B47" s="103" t="s">
        <v>57</v>
      </c>
      <c r="C47" s="104">
        <f t="shared" si="0"/>
        <v>0</v>
      </c>
      <c r="D47" s="13">
        <f>SUM(D48:D49)</f>
        <v>0</v>
      </c>
      <c r="E47" s="13">
        <f>SUM(E48:E49)</f>
        <v>0</v>
      </c>
      <c r="F47" s="13">
        <f>SUM(F48:F49)</f>
        <v>0</v>
      </c>
      <c r="G47" s="13">
        <f>SUM(G48:G49)</f>
        <v>0</v>
      </c>
      <c r="H47" s="13">
        <f>SUM(H48:H49)</f>
        <v>0</v>
      </c>
    </row>
    <row r="48" spans="1:8" x14ac:dyDescent="0.25">
      <c r="A48" s="160">
        <v>43</v>
      </c>
      <c r="B48" s="103" t="s">
        <v>58</v>
      </c>
      <c r="C48" s="104">
        <f t="shared" si="0"/>
        <v>0</v>
      </c>
      <c r="D48" s="5"/>
      <c r="E48" s="5"/>
      <c r="F48" s="5"/>
      <c r="G48" s="5"/>
      <c r="H48" s="5"/>
    </row>
    <row r="49" spans="1:8" x14ac:dyDescent="0.25">
      <c r="A49" s="4">
        <v>44</v>
      </c>
      <c r="B49" s="103" t="s">
        <v>59</v>
      </c>
      <c r="C49" s="104">
        <f t="shared" si="0"/>
        <v>0</v>
      </c>
      <c r="D49" s="5"/>
      <c r="E49" s="5"/>
      <c r="F49" s="5"/>
      <c r="G49" s="5"/>
      <c r="H49" s="5"/>
    </row>
    <row r="50" spans="1:8" x14ac:dyDescent="0.25">
      <c r="A50" s="160">
        <v>45</v>
      </c>
      <c r="B50" s="103" t="s">
        <v>201</v>
      </c>
      <c r="C50" s="104">
        <f t="shared" si="0"/>
        <v>0</v>
      </c>
      <c r="D50" s="13">
        <f>SUM(D51:D54)</f>
        <v>0</v>
      </c>
      <c r="E50" s="13">
        <f>SUM(E51:E54)</f>
        <v>0</v>
      </c>
      <c r="F50" s="13">
        <f>SUM(F51:F54)</f>
        <v>0</v>
      </c>
      <c r="G50" s="13">
        <f>SUM(G51:G54)</f>
        <v>0</v>
      </c>
      <c r="H50" s="13">
        <f>SUM(H51:H54)</f>
        <v>0</v>
      </c>
    </row>
    <row r="51" spans="1:8" ht="26.4" x14ac:dyDescent="0.25">
      <c r="A51" s="4">
        <v>46</v>
      </c>
      <c r="B51" s="103" t="s">
        <v>202</v>
      </c>
      <c r="C51" s="104">
        <f t="shared" si="0"/>
        <v>0</v>
      </c>
      <c r="D51" s="5"/>
      <c r="E51" s="5"/>
      <c r="F51" s="5"/>
      <c r="G51" s="5"/>
      <c r="H51" s="5"/>
    </row>
    <row r="52" spans="1:8" ht="26.4" x14ac:dyDescent="0.25">
      <c r="A52" s="160">
        <v>47</v>
      </c>
      <c r="B52" s="103" t="s">
        <v>60</v>
      </c>
      <c r="C52" s="104">
        <f t="shared" si="0"/>
        <v>0</v>
      </c>
      <c r="D52" s="5"/>
      <c r="E52" s="5"/>
      <c r="F52" s="5"/>
      <c r="G52" s="5"/>
      <c r="H52" s="5"/>
    </row>
    <row r="53" spans="1:8" x14ac:dyDescent="0.25">
      <c r="A53" s="4">
        <v>48</v>
      </c>
      <c r="B53" s="103" t="s">
        <v>203</v>
      </c>
      <c r="C53" s="104">
        <f t="shared" si="0"/>
        <v>0</v>
      </c>
      <c r="D53" s="5"/>
      <c r="E53" s="5"/>
      <c r="F53" s="5"/>
      <c r="G53" s="5"/>
      <c r="H53" s="5"/>
    </row>
    <row r="54" spans="1:8" x14ac:dyDescent="0.25">
      <c r="A54" s="160">
        <v>49</v>
      </c>
      <c r="B54" s="103" t="s">
        <v>61</v>
      </c>
      <c r="C54" s="104">
        <f t="shared" si="0"/>
        <v>0</v>
      </c>
      <c r="D54" s="5"/>
      <c r="E54" s="5"/>
      <c r="F54" s="5"/>
      <c r="G54" s="5"/>
      <c r="H54" s="5"/>
    </row>
    <row r="55" spans="1:8" x14ac:dyDescent="0.25">
      <c r="A55" s="4">
        <v>50</v>
      </c>
      <c r="B55" s="103" t="s">
        <v>204</v>
      </c>
      <c r="C55" s="104">
        <f t="shared" si="0"/>
        <v>0</v>
      </c>
      <c r="D55" s="5"/>
      <c r="E55" s="5"/>
      <c r="F55" s="5"/>
      <c r="G55" s="5"/>
      <c r="H55" s="5"/>
    </row>
    <row r="56" spans="1:8" x14ac:dyDescent="0.25">
      <c r="A56" s="160">
        <v>51</v>
      </c>
      <c r="B56" s="103" t="s">
        <v>205</v>
      </c>
      <c r="C56" s="104">
        <f t="shared" si="0"/>
        <v>0</v>
      </c>
      <c r="D56" s="8"/>
      <c r="E56" s="8"/>
      <c r="F56" s="8"/>
      <c r="G56" s="8"/>
      <c r="H56" s="8"/>
    </row>
    <row r="57" spans="1:8" x14ac:dyDescent="0.25">
      <c r="A57" s="4">
        <v>52</v>
      </c>
      <c r="B57" s="103" t="s">
        <v>62</v>
      </c>
      <c r="C57" s="104">
        <f t="shared" si="0"/>
        <v>0</v>
      </c>
      <c r="D57" s="5"/>
      <c r="E57" s="5"/>
      <c r="F57" s="5"/>
      <c r="G57" s="5"/>
      <c r="H57" s="5"/>
    </row>
    <row r="58" spans="1:8" ht="26.4" x14ac:dyDescent="0.25">
      <c r="A58" s="160">
        <v>53</v>
      </c>
      <c r="B58" s="103" t="s">
        <v>206</v>
      </c>
      <c r="C58" s="104">
        <f t="shared" si="0"/>
        <v>0</v>
      </c>
      <c r="D58" s="5"/>
      <c r="E58" s="5"/>
      <c r="F58" s="5"/>
      <c r="G58" s="5"/>
      <c r="H58" s="5"/>
    </row>
    <row r="59" spans="1:8" x14ac:dyDescent="0.25">
      <c r="A59" s="4">
        <v>54</v>
      </c>
      <c r="B59" s="103" t="s">
        <v>207</v>
      </c>
      <c r="C59" s="104">
        <f t="shared" si="0"/>
        <v>0</v>
      </c>
      <c r="D59" s="5"/>
      <c r="E59" s="5"/>
      <c r="F59" s="5"/>
      <c r="G59" s="5"/>
      <c r="H59" s="5"/>
    </row>
    <row r="60" spans="1:8" x14ac:dyDescent="0.25">
      <c r="A60" s="160">
        <v>55</v>
      </c>
      <c r="B60" s="103" t="s">
        <v>63</v>
      </c>
      <c r="C60" s="104">
        <f t="shared" si="0"/>
        <v>0</v>
      </c>
      <c r="D60" s="5"/>
      <c r="E60" s="5"/>
      <c r="F60" s="5"/>
      <c r="G60" s="5"/>
      <c r="H60" s="5"/>
    </row>
    <row r="61" spans="1:8" x14ac:dyDescent="0.25">
      <c r="A61" s="4">
        <v>56</v>
      </c>
      <c r="B61" s="103" t="s">
        <v>208</v>
      </c>
      <c r="C61" s="104">
        <f t="shared" si="0"/>
        <v>0</v>
      </c>
      <c r="D61" s="5"/>
      <c r="E61" s="3"/>
      <c r="F61" s="3"/>
      <c r="G61" s="3"/>
      <c r="H61" s="3"/>
    </row>
    <row r="62" spans="1:8" x14ac:dyDescent="0.25">
      <c r="A62" s="160">
        <v>57</v>
      </c>
      <c r="B62" s="108" t="s">
        <v>64</v>
      </c>
      <c r="C62" s="104">
        <f t="shared" si="0"/>
        <v>0</v>
      </c>
      <c r="D62" s="6">
        <f>D41+D42+D47+D50+D55+D56+D57+D58+D59+D60+D61</f>
        <v>0</v>
      </c>
      <c r="E62" s="6">
        <f>E41+E42+E47+E50+E55+E56+E57+E58+E59+E60+E61</f>
        <v>0</v>
      </c>
      <c r="F62" s="6">
        <f>F41+F42+F47+F50+F55+F56+F57+F58+F59+F60+F61</f>
        <v>0</v>
      </c>
      <c r="G62" s="6">
        <f>G41+G42+G47+G50+G55+G56+G57+G58+G59+G60+G61</f>
        <v>0</v>
      </c>
      <c r="H62" s="6">
        <f>H41+H42+H47+H50+H55+H56+H57+H58+H59+H60+H61</f>
        <v>0</v>
      </c>
    </row>
    <row r="63" spans="1:8" x14ac:dyDescent="0.25">
      <c r="A63" s="4">
        <v>58</v>
      </c>
      <c r="B63" s="103" t="s">
        <v>209</v>
      </c>
      <c r="C63" s="104">
        <f t="shared" si="0"/>
        <v>0</v>
      </c>
      <c r="D63" s="5"/>
      <c r="E63" s="5"/>
      <c r="F63" s="5"/>
      <c r="G63" s="3"/>
      <c r="H63" s="3"/>
    </row>
    <row r="64" spans="1:8" x14ac:dyDescent="0.25">
      <c r="A64" s="160">
        <v>59</v>
      </c>
      <c r="B64" s="103" t="s">
        <v>210</v>
      </c>
      <c r="C64" s="104">
        <f t="shared" si="0"/>
        <v>0</v>
      </c>
      <c r="D64" s="5"/>
      <c r="E64" s="5"/>
      <c r="F64" s="5"/>
      <c r="G64" s="3"/>
      <c r="H64" s="3"/>
    </row>
    <row r="65" spans="1:8" x14ac:dyDescent="0.25">
      <c r="A65" s="4">
        <v>60</v>
      </c>
      <c r="B65" s="108" t="s">
        <v>65</v>
      </c>
      <c r="C65" s="104">
        <f t="shared" si="0"/>
        <v>0</v>
      </c>
      <c r="D65" s="6">
        <f>SUM(D63:D64)</f>
        <v>0</v>
      </c>
      <c r="E65" s="6">
        <f>SUM(E63:E64)</f>
        <v>0</v>
      </c>
      <c r="F65" s="6">
        <f>SUM(F63:F64)</f>
        <v>0</v>
      </c>
      <c r="G65" s="6">
        <f>SUM(G63:G64)</f>
        <v>0</v>
      </c>
      <c r="H65" s="6">
        <f>SUM(H63:H64)</f>
        <v>0</v>
      </c>
    </row>
    <row r="66" spans="1:8" x14ac:dyDescent="0.25">
      <c r="A66" s="160">
        <v>61</v>
      </c>
      <c r="B66" s="113" t="s">
        <v>211</v>
      </c>
      <c r="C66" s="104">
        <f t="shared" si="0"/>
        <v>0</v>
      </c>
      <c r="D66" s="99"/>
      <c r="E66" s="99"/>
      <c r="F66" s="99"/>
      <c r="G66" s="99"/>
      <c r="H66" s="99"/>
    </row>
    <row r="67" spans="1:8" x14ac:dyDescent="0.25">
      <c r="A67" s="4">
        <v>62</v>
      </c>
      <c r="B67" s="114" t="s">
        <v>212</v>
      </c>
      <c r="C67" s="104">
        <f t="shared" si="0"/>
        <v>0</v>
      </c>
      <c r="D67" s="6">
        <f>D66</f>
        <v>0</v>
      </c>
      <c r="E67" s="6">
        <f>E66</f>
        <v>0</v>
      </c>
      <c r="F67" s="6">
        <f>F66</f>
        <v>0</v>
      </c>
      <c r="G67" s="6">
        <f>G66</f>
        <v>0</v>
      </c>
      <c r="H67" s="6">
        <f>H66</f>
        <v>0</v>
      </c>
    </row>
    <row r="68" spans="1:8" ht="26.4" x14ac:dyDescent="0.25">
      <c r="A68" s="160">
        <v>63</v>
      </c>
      <c r="B68" s="103" t="s">
        <v>66</v>
      </c>
      <c r="C68" s="104">
        <f t="shared" si="0"/>
        <v>0</v>
      </c>
      <c r="D68" s="5"/>
      <c r="E68" s="5"/>
      <c r="F68" s="5"/>
      <c r="G68" s="5"/>
      <c r="H68" s="5"/>
    </row>
    <row r="69" spans="1:8" x14ac:dyDescent="0.25">
      <c r="A69" s="4">
        <v>64</v>
      </c>
      <c r="B69" s="103" t="s">
        <v>67</v>
      </c>
      <c r="C69" s="104">
        <f t="shared" si="0"/>
        <v>0</v>
      </c>
      <c r="D69" s="5"/>
      <c r="E69" s="5"/>
      <c r="F69" s="5"/>
      <c r="G69" s="5"/>
      <c r="H69" s="5"/>
    </row>
    <row r="70" spans="1:8" x14ac:dyDescent="0.25">
      <c r="A70" s="160">
        <v>65</v>
      </c>
      <c r="B70" s="103" t="s">
        <v>68</v>
      </c>
      <c r="C70" s="104">
        <f t="shared" si="0"/>
        <v>0</v>
      </c>
      <c r="D70" s="3"/>
      <c r="E70" s="3"/>
      <c r="F70" s="3"/>
      <c r="G70" s="3"/>
      <c r="H70" s="3"/>
    </row>
    <row r="71" spans="1:8" x14ac:dyDescent="0.25">
      <c r="A71" s="4">
        <v>66</v>
      </c>
      <c r="B71" s="108" t="s">
        <v>69</v>
      </c>
      <c r="C71" s="104">
        <f t="shared" si="0"/>
        <v>0</v>
      </c>
      <c r="D71" s="14">
        <f>SUM(D68:D70)</f>
        <v>0</v>
      </c>
      <c r="E71" s="14">
        <f>SUM(E68:E70)</f>
        <v>0</v>
      </c>
      <c r="F71" s="14">
        <f>SUM(F68:F70)</f>
        <v>0</v>
      </c>
      <c r="G71" s="14">
        <f>SUM(G68:G70)</f>
        <v>0</v>
      </c>
      <c r="H71" s="14">
        <f>SUM(H68:H70)</f>
        <v>0</v>
      </c>
    </row>
    <row r="72" spans="1:8" x14ac:dyDescent="0.25">
      <c r="A72" s="160">
        <v>67</v>
      </c>
      <c r="B72" s="115" t="s">
        <v>70</v>
      </c>
      <c r="C72" s="104">
        <f t="shared" ref="C72:C111" si="1">SUM(D72:H72)</f>
        <v>12553831</v>
      </c>
      <c r="D72" s="15">
        <f>D21+D29+D40+D62+D65+D67+D71</f>
        <v>12553831</v>
      </c>
      <c r="E72" s="15">
        <f>E21+E29+E40+E62+E65+E67+E71</f>
        <v>0</v>
      </c>
      <c r="F72" s="15">
        <f>F21+F29+F40+F62+F65+F67+F71</f>
        <v>0</v>
      </c>
      <c r="G72" s="15">
        <f>G21+G29+G40+G62+G65+G67+G71</f>
        <v>0</v>
      </c>
      <c r="H72" s="15">
        <f>H21+H29+H40+H62+H65+H67+H71</f>
        <v>0</v>
      </c>
    </row>
    <row r="73" spans="1:8" ht="26.4" x14ac:dyDescent="0.25">
      <c r="A73" s="4">
        <v>68</v>
      </c>
      <c r="B73" s="105" t="s">
        <v>213</v>
      </c>
      <c r="C73" s="104">
        <f t="shared" si="1"/>
        <v>0</v>
      </c>
      <c r="D73" s="99"/>
      <c r="E73" s="99"/>
      <c r="F73" s="99"/>
      <c r="G73" s="99"/>
      <c r="H73" s="99"/>
    </row>
    <row r="74" spans="1:8" ht="26.4" x14ac:dyDescent="0.25">
      <c r="A74" s="160">
        <v>69</v>
      </c>
      <c r="B74" s="103" t="s">
        <v>214</v>
      </c>
      <c r="C74" s="104">
        <f t="shared" si="1"/>
        <v>0</v>
      </c>
      <c r="D74" s="5"/>
      <c r="E74" s="5"/>
      <c r="F74" s="5"/>
      <c r="G74" s="5"/>
      <c r="H74" s="5"/>
    </row>
    <row r="75" spans="1:8" x14ac:dyDescent="0.25">
      <c r="A75" s="4">
        <v>70</v>
      </c>
      <c r="B75" s="103" t="s">
        <v>71</v>
      </c>
      <c r="C75" s="104">
        <f t="shared" si="1"/>
        <v>0</v>
      </c>
      <c r="D75" s="5"/>
      <c r="E75" s="5"/>
      <c r="F75" s="5"/>
      <c r="G75" s="5"/>
      <c r="H75" s="5"/>
    </row>
    <row r="76" spans="1:8" x14ac:dyDescent="0.25">
      <c r="A76" s="160">
        <v>71</v>
      </c>
      <c r="B76" s="103" t="s">
        <v>215</v>
      </c>
      <c r="C76" s="104">
        <f t="shared" si="1"/>
        <v>12553831</v>
      </c>
      <c r="D76" s="5"/>
      <c r="E76" s="5">
        <f>E122</f>
        <v>12553831</v>
      </c>
      <c r="F76" s="5"/>
      <c r="G76" s="5"/>
      <c r="H76" s="5"/>
    </row>
    <row r="77" spans="1:8" x14ac:dyDescent="0.25">
      <c r="A77" s="4">
        <v>72</v>
      </c>
      <c r="B77" s="103" t="s">
        <v>72</v>
      </c>
      <c r="C77" s="104">
        <f t="shared" si="1"/>
        <v>12553831</v>
      </c>
      <c r="D77" s="12">
        <f>SUM(D73:D76)</f>
        <v>0</v>
      </c>
      <c r="E77" s="12">
        <f>SUM(E73:E76)</f>
        <v>12553831</v>
      </c>
      <c r="F77" s="12">
        <f>SUM(F73:F76)</f>
        <v>0</v>
      </c>
      <c r="G77" s="12">
        <f>SUM(G73:G76)</f>
        <v>0</v>
      </c>
      <c r="H77" s="12">
        <f>SUM(H73:H76)</f>
        <v>0</v>
      </c>
    </row>
    <row r="78" spans="1:8" ht="13.8" thickBot="1" x14ac:dyDescent="0.3">
      <c r="A78" s="160">
        <v>73</v>
      </c>
      <c r="B78" s="146" t="s">
        <v>73</v>
      </c>
      <c r="C78" s="147">
        <f t="shared" si="1"/>
        <v>12553831</v>
      </c>
      <c r="D78" s="148">
        <f>D77</f>
        <v>0</v>
      </c>
      <c r="E78" s="148">
        <f>E77</f>
        <v>12553831</v>
      </c>
      <c r="F78" s="148">
        <f>F77</f>
        <v>0</v>
      </c>
      <c r="G78" s="148">
        <f>G77</f>
        <v>0</v>
      </c>
      <c r="H78" s="148">
        <f>H77</f>
        <v>0</v>
      </c>
    </row>
    <row r="79" spans="1:8" ht="13.8" thickBot="1" x14ac:dyDescent="0.3">
      <c r="A79" s="4">
        <v>74</v>
      </c>
      <c r="B79" s="152" t="s">
        <v>37</v>
      </c>
      <c r="C79" s="153">
        <f t="shared" si="1"/>
        <v>25107662</v>
      </c>
      <c r="D79" s="154">
        <f>D72+D78</f>
        <v>12553831</v>
      </c>
      <c r="E79" s="154">
        <f>E72+E78</f>
        <v>12553831</v>
      </c>
      <c r="F79" s="154">
        <f>F72+F78</f>
        <v>0</v>
      </c>
      <c r="G79" s="154">
        <f>G72+G78</f>
        <v>0</v>
      </c>
      <c r="H79" s="155">
        <f>H72+H78</f>
        <v>0</v>
      </c>
    </row>
    <row r="80" spans="1:8" ht="13.8" thickTop="1" x14ac:dyDescent="0.25">
      <c r="A80" s="160">
        <v>75</v>
      </c>
      <c r="B80" s="149" t="s">
        <v>3</v>
      </c>
      <c r="C80" s="150">
        <f t="shared" si="1"/>
        <v>10328165</v>
      </c>
      <c r="D80" s="151"/>
      <c r="E80" s="151">
        <v>10328165</v>
      </c>
      <c r="F80" s="151"/>
      <c r="G80" s="151"/>
      <c r="H80" s="151"/>
    </row>
    <row r="81" spans="1:8" ht="26.4" x14ac:dyDescent="0.25">
      <c r="A81" s="4">
        <v>76</v>
      </c>
      <c r="B81" s="125" t="s">
        <v>4</v>
      </c>
      <c r="C81" s="126">
        <f t="shared" si="1"/>
        <v>1652266</v>
      </c>
      <c r="D81" s="127"/>
      <c r="E81" s="127">
        <v>1652266</v>
      </c>
      <c r="F81" s="127"/>
      <c r="G81" s="127"/>
      <c r="H81" s="127"/>
    </row>
    <row r="82" spans="1:8" x14ac:dyDescent="0.25">
      <c r="A82" s="160">
        <v>77</v>
      </c>
      <c r="B82" s="125" t="s">
        <v>5</v>
      </c>
      <c r="C82" s="126">
        <f t="shared" si="1"/>
        <v>573400</v>
      </c>
      <c r="D82" s="127"/>
      <c r="E82" s="127">
        <v>573400</v>
      </c>
      <c r="F82" s="127"/>
      <c r="G82" s="127"/>
      <c r="H82" s="127"/>
    </row>
    <row r="83" spans="1:8" x14ac:dyDescent="0.25">
      <c r="A83" s="4">
        <v>78</v>
      </c>
      <c r="B83" s="128" t="s">
        <v>6</v>
      </c>
      <c r="C83" s="129">
        <f t="shared" si="1"/>
        <v>0</v>
      </c>
      <c r="D83" s="130">
        <f>D84</f>
        <v>0</v>
      </c>
      <c r="E83" s="131">
        <f>E84</f>
        <v>0</v>
      </c>
      <c r="F83" s="131">
        <f>F84</f>
        <v>0</v>
      </c>
      <c r="G83" s="131">
        <f>G84</f>
        <v>0</v>
      </c>
      <c r="H83" s="131">
        <f>H84</f>
        <v>0</v>
      </c>
    </row>
    <row r="84" spans="1:8" ht="26.4" x14ac:dyDescent="0.25">
      <c r="A84" s="160">
        <v>79</v>
      </c>
      <c r="B84" s="128" t="s">
        <v>7</v>
      </c>
      <c r="C84" s="129">
        <f t="shared" si="1"/>
        <v>0</v>
      </c>
      <c r="D84" s="132"/>
      <c r="E84" s="133"/>
      <c r="F84" s="133"/>
      <c r="G84" s="133"/>
      <c r="H84" s="133"/>
    </row>
    <row r="85" spans="1:8" x14ac:dyDescent="0.25">
      <c r="A85" s="4">
        <v>80</v>
      </c>
      <c r="B85" s="128" t="s">
        <v>8</v>
      </c>
      <c r="C85" s="129">
        <f t="shared" si="1"/>
        <v>0</v>
      </c>
      <c r="D85" s="130">
        <f>D86</f>
        <v>0</v>
      </c>
      <c r="E85" s="131">
        <f>E86</f>
        <v>0</v>
      </c>
      <c r="F85" s="131">
        <f>F86</f>
        <v>0</v>
      </c>
      <c r="G85" s="131">
        <f>G86</f>
        <v>0</v>
      </c>
      <c r="H85" s="131">
        <f>H86</f>
        <v>0</v>
      </c>
    </row>
    <row r="86" spans="1:8" x14ac:dyDescent="0.25">
      <c r="A86" s="160">
        <v>81</v>
      </c>
      <c r="B86" s="128" t="s">
        <v>9</v>
      </c>
      <c r="C86" s="129">
        <f t="shared" si="1"/>
        <v>0</v>
      </c>
      <c r="D86" s="130"/>
      <c r="E86" s="131"/>
      <c r="F86" s="131"/>
      <c r="G86" s="131"/>
      <c r="H86" s="131"/>
    </row>
    <row r="87" spans="1:8" x14ac:dyDescent="0.25">
      <c r="A87" s="4">
        <v>82</v>
      </c>
      <c r="B87" s="128" t="s">
        <v>10</v>
      </c>
      <c r="C87" s="129">
        <f t="shared" si="1"/>
        <v>0</v>
      </c>
      <c r="D87" s="130">
        <f>SUM(D88:D89)</f>
        <v>0</v>
      </c>
      <c r="E87" s="131">
        <f>SUM(E88:E89)</f>
        <v>0</v>
      </c>
      <c r="F87" s="131">
        <f>SUM(F88:F89)</f>
        <v>0</v>
      </c>
      <c r="G87" s="131">
        <f>SUM(G88:G89)</f>
        <v>0</v>
      </c>
      <c r="H87" s="131">
        <f>SUM(H88:H89)</f>
        <v>0</v>
      </c>
    </row>
    <row r="88" spans="1:8" x14ac:dyDescent="0.25">
      <c r="A88" s="160">
        <v>83</v>
      </c>
      <c r="B88" s="128" t="s">
        <v>11</v>
      </c>
      <c r="C88" s="129">
        <f t="shared" si="1"/>
        <v>0</v>
      </c>
      <c r="D88" s="132"/>
      <c r="E88" s="133"/>
      <c r="F88" s="133"/>
      <c r="G88" s="133"/>
      <c r="H88" s="133"/>
    </row>
    <row r="89" spans="1:8" x14ac:dyDescent="0.25">
      <c r="A89" s="4">
        <v>84</v>
      </c>
      <c r="B89" s="128" t="s">
        <v>12</v>
      </c>
      <c r="C89" s="129">
        <f t="shared" si="1"/>
        <v>0</v>
      </c>
      <c r="D89" s="132"/>
      <c r="E89" s="133"/>
      <c r="F89" s="133"/>
      <c r="G89" s="133"/>
      <c r="H89" s="133"/>
    </row>
    <row r="90" spans="1:8" x14ac:dyDescent="0.25">
      <c r="A90" s="160">
        <v>85</v>
      </c>
      <c r="B90" s="134" t="s">
        <v>13</v>
      </c>
      <c r="C90" s="129">
        <f t="shared" si="1"/>
        <v>0</v>
      </c>
      <c r="D90" s="135">
        <f>D83+D85+D87</f>
        <v>0</v>
      </c>
      <c r="E90" s="136">
        <f>E83+E85+E87</f>
        <v>0</v>
      </c>
      <c r="F90" s="136">
        <f>F83+F85+F87</f>
        <v>0</v>
      </c>
      <c r="G90" s="136">
        <f>G83+G85+G87</f>
        <v>0</v>
      </c>
      <c r="H90" s="136">
        <f>H83+H85+H87</f>
        <v>0</v>
      </c>
    </row>
    <row r="91" spans="1:8" x14ac:dyDescent="0.25">
      <c r="A91" s="4">
        <v>86</v>
      </c>
      <c r="B91" s="128" t="s">
        <v>14</v>
      </c>
      <c r="C91" s="129">
        <f t="shared" si="1"/>
        <v>0</v>
      </c>
      <c r="D91" s="132"/>
      <c r="E91" s="133"/>
      <c r="F91" s="133"/>
      <c r="G91" s="133"/>
      <c r="H91" s="133"/>
    </row>
    <row r="92" spans="1:8" ht="26.4" x14ac:dyDescent="0.25">
      <c r="A92" s="160">
        <v>87</v>
      </c>
      <c r="B92" s="128" t="s">
        <v>15</v>
      </c>
      <c r="C92" s="129">
        <f t="shared" si="1"/>
        <v>0</v>
      </c>
      <c r="D92" s="137">
        <f>SUM(D93:D96)</f>
        <v>0</v>
      </c>
      <c r="E92" s="138">
        <f>SUM(E93:E96)</f>
        <v>0</v>
      </c>
      <c r="F92" s="138">
        <f>SUM(F93:F96)</f>
        <v>0</v>
      </c>
      <c r="G92" s="138">
        <f>SUM(G93:G96)</f>
        <v>0</v>
      </c>
      <c r="H92" s="138">
        <f>SUM(H93:H96)</f>
        <v>0</v>
      </c>
    </row>
    <row r="93" spans="1:8" x14ac:dyDescent="0.25">
      <c r="A93" s="4">
        <v>88</v>
      </c>
      <c r="B93" s="128" t="s">
        <v>217</v>
      </c>
      <c r="C93" s="129">
        <f t="shared" si="1"/>
        <v>0</v>
      </c>
      <c r="D93" s="132"/>
      <c r="E93" s="133"/>
      <c r="F93" s="133"/>
      <c r="G93" s="133"/>
      <c r="H93" s="133"/>
    </row>
    <row r="94" spans="1:8" x14ac:dyDescent="0.25">
      <c r="A94" s="160">
        <v>89</v>
      </c>
      <c r="B94" s="128" t="s">
        <v>16</v>
      </c>
      <c r="C94" s="129">
        <f t="shared" si="1"/>
        <v>0</v>
      </c>
      <c r="D94" s="132"/>
      <c r="E94" s="133"/>
      <c r="F94" s="133"/>
      <c r="G94" s="133"/>
      <c r="H94" s="133"/>
    </row>
    <row r="95" spans="1:8" x14ac:dyDescent="0.25">
      <c r="A95" s="4">
        <v>90</v>
      </c>
      <c r="B95" s="128" t="s">
        <v>17</v>
      </c>
      <c r="C95" s="129">
        <f t="shared" si="1"/>
        <v>0</v>
      </c>
      <c r="D95" s="132"/>
      <c r="E95" s="133"/>
      <c r="F95" s="133"/>
      <c r="G95" s="133"/>
      <c r="H95" s="133"/>
    </row>
    <row r="96" spans="1:8" x14ac:dyDescent="0.25">
      <c r="A96" s="160">
        <v>91</v>
      </c>
      <c r="B96" s="128" t="s">
        <v>18</v>
      </c>
      <c r="C96" s="129">
        <f t="shared" si="1"/>
        <v>0</v>
      </c>
      <c r="D96" s="132"/>
      <c r="E96" s="133"/>
      <c r="F96" s="133"/>
      <c r="G96" s="133"/>
      <c r="H96" s="133"/>
    </row>
    <row r="97" spans="1:8" ht="26.4" x14ac:dyDescent="0.25">
      <c r="A97" s="4">
        <v>92</v>
      </c>
      <c r="B97" s="128" t="s">
        <v>218</v>
      </c>
      <c r="C97" s="129">
        <f t="shared" si="1"/>
        <v>0</v>
      </c>
      <c r="D97" s="132"/>
      <c r="E97" s="133"/>
      <c r="F97" s="133"/>
      <c r="G97" s="133"/>
      <c r="H97" s="133"/>
    </row>
    <row r="98" spans="1:8" x14ac:dyDescent="0.25">
      <c r="A98" s="160">
        <v>93</v>
      </c>
      <c r="B98" s="128" t="s">
        <v>219</v>
      </c>
      <c r="C98" s="129">
        <f t="shared" si="1"/>
        <v>0</v>
      </c>
      <c r="D98" s="132"/>
      <c r="E98" s="133"/>
      <c r="F98" s="133"/>
      <c r="G98" s="133"/>
      <c r="H98" s="133"/>
    </row>
    <row r="99" spans="1:8" x14ac:dyDescent="0.25">
      <c r="A99" s="4">
        <v>94</v>
      </c>
      <c r="B99" s="128" t="s">
        <v>19</v>
      </c>
      <c r="C99" s="129">
        <f t="shared" si="1"/>
        <v>0</v>
      </c>
      <c r="D99" s="132"/>
      <c r="E99" s="133"/>
      <c r="F99" s="133"/>
      <c r="G99" s="133"/>
      <c r="H99" s="133"/>
    </row>
    <row r="100" spans="1:8" x14ac:dyDescent="0.25">
      <c r="A100" s="160">
        <v>95</v>
      </c>
      <c r="B100" s="134" t="s">
        <v>20</v>
      </c>
      <c r="C100" s="129">
        <f t="shared" si="1"/>
        <v>0</v>
      </c>
      <c r="D100" s="135">
        <f>D91+D92+D97+D98+D99</f>
        <v>0</v>
      </c>
      <c r="E100" s="136">
        <f>E91+E92+E97+E98+E99</f>
        <v>0</v>
      </c>
      <c r="F100" s="136">
        <f>F91+F92+F97+F98+F99</f>
        <v>0</v>
      </c>
      <c r="G100" s="136">
        <f>G91+G92+G97+G98+G99</f>
        <v>0</v>
      </c>
      <c r="H100" s="136">
        <f>H91+H92+H97+H98+H99</f>
        <v>0</v>
      </c>
    </row>
    <row r="101" spans="1:8" x14ac:dyDescent="0.25">
      <c r="A101" s="4">
        <v>96</v>
      </c>
      <c r="B101" s="128" t="s">
        <v>21</v>
      </c>
      <c r="C101" s="129">
        <f t="shared" si="1"/>
        <v>0</v>
      </c>
      <c r="D101" s="132"/>
      <c r="E101" s="133"/>
      <c r="F101" s="133"/>
      <c r="G101" s="133"/>
      <c r="H101" s="133"/>
    </row>
    <row r="102" spans="1:8" x14ac:dyDescent="0.25">
      <c r="A102" s="160">
        <v>97</v>
      </c>
      <c r="B102" s="128" t="s">
        <v>22</v>
      </c>
      <c r="C102" s="129">
        <f t="shared" si="1"/>
        <v>0</v>
      </c>
      <c r="D102" s="132"/>
      <c r="E102" s="133"/>
      <c r="F102" s="133"/>
      <c r="G102" s="133"/>
      <c r="H102" s="133"/>
    </row>
    <row r="103" spans="1:8" x14ac:dyDescent="0.25">
      <c r="A103" s="4">
        <v>98</v>
      </c>
      <c r="B103" s="128" t="s">
        <v>23</v>
      </c>
      <c r="C103" s="129">
        <f t="shared" si="1"/>
        <v>0</v>
      </c>
      <c r="D103" s="132"/>
      <c r="E103" s="133"/>
      <c r="F103" s="133"/>
      <c r="G103" s="133"/>
      <c r="H103" s="133"/>
    </row>
    <row r="104" spans="1:8" x14ac:dyDescent="0.25">
      <c r="A104" s="160">
        <v>99</v>
      </c>
      <c r="B104" s="128" t="s">
        <v>24</v>
      </c>
      <c r="C104" s="129">
        <f t="shared" si="1"/>
        <v>0</v>
      </c>
      <c r="D104" s="132"/>
      <c r="E104" s="133"/>
      <c r="F104" s="133"/>
      <c r="G104" s="133"/>
      <c r="H104" s="133"/>
    </row>
    <row r="105" spans="1:8" ht="26.4" x14ac:dyDescent="0.25">
      <c r="A105" s="4">
        <v>100</v>
      </c>
      <c r="B105" s="128" t="s">
        <v>25</v>
      </c>
      <c r="C105" s="129">
        <f t="shared" si="1"/>
        <v>0</v>
      </c>
      <c r="D105" s="132"/>
      <c r="E105" s="133"/>
      <c r="F105" s="133"/>
      <c r="G105" s="133"/>
      <c r="H105" s="133"/>
    </row>
    <row r="106" spans="1:8" x14ac:dyDescent="0.25">
      <c r="A106" s="160">
        <v>101</v>
      </c>
      <c r="B106" s="134" t="s">
        <v>26</v>
      </c>
      <c r="C106" s="129">
        <f t="shared" si="1"/>
        <v>0</v>
      </c>
      <c r="D106" s="135">
        <f>SUM(D101:D105)</f>
        <v>0</v>
      </c>
      <c r="E106" s="136">
        <f>SUM(E101:E105)</f>
        <v>0</v>
      </c>
      <c r="F106" s="136">
        <f>SUM(F101:F105)</f>
        <v>0</v>
      </c>
      <c r="G106" s="136">
        <f>SUM(G101:G105)</f>
        <v>0</v>
      </c>
      <c r="H106" s="136">
        <f>SUM(H101:H105)</f>
        <v>0</v>
      </c>
    </row>
    <row r="107" spans="1:8" x14ac:dyDescent="0.25">
      <c r="A107" s="4">
        <v>102</v>
      </c>
      <c r="B107" s="128" t="s">
        <v>27</v>
      </c>
      <c r="C107" s="129">
        <f t="shared" si="1"/>
        <v>0</v>
      </c>
      <c r="D107" s="132"/>
      <c r="E107" s="133"/>
      <c r="F107" s="133"/>
      <c r="G107" s="133"/>
      <c r="H107" s="133"/>
    </row>
    <row r="108" spans="1:8" x14ac:dyDescent="0.25">
      <c r="A108" s="160">
        <v>103</v>
      </c>
      <c r="B108" s="128" t="s">
        <v>220</v>
      </c>
      <c r="C108" s="129">
        <f t="shared" si="1"/>
        <v>0</v>
      </c>
      <c r="D108" s="132"/>
      <c r="E108" s="133"/>
      <c r="F108" s="133"/>
      <c r="G108" s="133"/>
      <c r="H108" s="133"/>
    </row>
    <row r="109" spans="1:8" x14ac:dyDescent="0.25">
      <c r="A109" s="4">
        <v>104</v>
      </c>
      <c r="B109" s="128" t="s">
        <v>28</v>
      </c>
      <c r="C109" s="129">
        <f t="shared" si="1"/>
        <v>0</v>
      </c>
      <c r="D109" s="132"/>
      <c r="E109" s="133"/>
      <c r="F109" s="133"/>
      <c r="G109" s="133"/>
      <c r="H109" s="133"/>
    </row>
    <row r="110" spans="1:8" ht="26.4" x14ac:dyDescent="0.25">
      <c r="A110" s="160">
        <v>105</v>
      </c>
      <c r="B110" s="128" t="s">
        <v>29</v>
      </c>
      <c r="C110" s="129">
        <f t="shared" si="1"/>
        <v>0</v>
      </c>
      <c r="D110" s="132"/>
      <c r="E110" s="133"/>
      <c r="F110" s="133"/>
      <c r="G110" s="133"/>
      <c r="H110" s="133"/>
    </row>
    <row r="111" spans="1:8" x14ac:dyDescent="0.25">
      <c r="A111" s="4">
        <v>106</v>
      </c>
      <c r="B111" s="134" t="s">
        <v>30</v>
      </c>
      <c r="C111" s="129">
        <f t="shared" si="1"/>
        <v>0</v>
      </c>
      <c r="D111" s="135">
        <f>SUM(D107:D110)</f>
        <v>0</v>
      </c>
      <c r="E111" s="136">
        <f>SUM(E107:E110)</f>
        <v>0</v>
      </c>
      <c r="F111" s="136">
        <f>SUM(F107:F110)</f>
        <v>0</v>
      </c>
      <c r="G111" s="136">
        <f>SUM(G107:G110)</f>
        <v>0</v>
      </c>
      <c r="H111" s="136">
        <f>SUM(H107:H110)</f>
        <v>0</v>
      </c>
    </row>
    <row r="112" spans="1:8" ht="26.4" x14ac:dyDescent="0.25">
      <c r="A112" s="160">
        <v>107</v>
      </c>
      <c r="B112" s="128" t="s">
        <v>231</v>
      </c>
      <c r="C112" s="129">
        <f>SUM(D112:H112)</f>
        <v>0</v>
      </c>
      <c r="D112" s="130"/>
      <c r="E112" s="131">
        <f>SUM(E113:E115)</f>
        <v>0</v>
      </c>
      <c r="F112" s="131">
        <f>SUM(F113:F115)</f>
        <v>0</v>
      </c>
      <c r="G112" s="131">
        <f>SUM(G113:G115)</f>
        <v>0</v>
      </c>
      <c r="H112" s="131">
        <f>SUM(H113:H115)</f>
        <v>0</v>
      </c>
    </row>
    <row r="113" spans="1:8" x14ac:dyDescent="0.25">
      <c r="A113" s="4">
        <v>108</v>
      </c>
      <c r="B113" s="128" t="s">
        <v>232</v>
      </c>
      <c r="C113" s="129">
        <f t="shared" ref="C113:C122" si="2">SUM(D113:H113)</f>
        <v>0</v>
      </c>
      <c r="D113" s="132"/>
      <c r="E113" s="133"/>
      <c r="F113" s="133"/>
      <c r="G113" s="133"/>
      <c r="H113" s="133"/>
    </row>
    <row r="114" spans="1:8" ht="26.4" x14ac:dyDescent="0.25">
      <c r="A114" s="160">
        <v>109</v>
      </c>
      <c r="B114" s="128" t="s">
        <v>221</v>
      </c>
      <c r="C114" s="129">
        <f t="shared" si="2"/>
        <v>0</v>
      </c>
      <c r="D114" s="132"/>
      <c r="E114" s="133"/>
      <c r="F114" s="133"/>
      <c r="G114" s="133"/>
      <c r="H114" s="133"/>
    </row>
    <row r="115" spans="1:8" x14ac:dyDescent="0.25">
      <c r="A115" s="4">
        <v>110</v>
      </c>
      <c r="B115" s="128" t="s">
        <v>222</v>
      </c>
      <c r="C115" s="129">
        <f t="shared" si="2"/>
        <v>0</v>
      </c>
      <c r="D115" s="132"/>
      <c r="E115" s="133"/>
      <c r="F115" s="133"/>
      <c r="G115" s="133"/>
      <c r="H115" s="133"/>
    </row>
    <row r="116" spans="1:8" x14ac:dyDescent="0.25">
      <c r="A116" s="160">
        <v>111</v>
      </c>
      <c r="B116" s="134" t="s">
        <v>31</v>
      </c>
      <c r="C116" s="129">
        <f t="shared" si="2"/>
        <v>0</v>
      </c>
      <c r="D116" s="135">
        <f>D112</f>
        <v>0</v>
      </c>
      <c r="E116" s="136">
        <f>E112</f>
        <v>0</v>
      </c>
      <c r="F116" s="136">
        <f>F112</f>
        <v>0</v>
      </c>
      <c r="G116" s="136">
        <f>G112</f>
        <v>0</v>
      </c>
      <c r="H116" s="136">
        <f>H112</f>
        <v>0</v>
      </c>
    </row>
    <row r="117" spans="1:8" x14ac:dyDescent="0.25">
      <c r="A117" s="4">
        <v>112</v>
      </c>
      <c r="B117" s="139" t="s">
        <v>32</v>
      </c>
      <c r="C117" s="129">
        <f t="shared" si="2"/>
        <v>12553831</v>
      </c>
      <c r="D117" s="140">
        <f>D80+D81+D82+D90+D100+D106+D111+D116</f>
        <v>0</v>
      </c>
      <c r="E117" s="141">
        <f>E80+E81+E82+E90+E100+E106+E111+E116</f>
        <v>12553831</v>
      </c>
      <c r="F117" s="141">
        <f>F80+F81+F82+F90+F100+F106+F111+F116</f>
        <v>0</v>
      </c>
      <c r="G117" s="141">
        <f>G80+G81+G82+G90+G100+G106+G111+G116</f>
        <v>0</v>
      </c>
      <c r="H117" s="141">
        <f>H80+H81+H82+H90+H100+H106+H111+H116</f>
        <v>0</v>
      </c>
    </row>
    <row r="118" spans="1:8" ht="26.4" x14ac:dyDescent="0.25">
      <c r="A118" s="160">
        <v>113</v>
      </c>
      <c r="B118" s="128" t="s">
        <v>33</v>
      </c>
      <c r="C118" s="129">
        <f t="shared" si="2"/>
        <v>0</v>
      </c>
      <c r="D118" s="132"/>
      <c r="E118" s="133"/>
      <c r="F118" s="133"/>
      <c r="G118" s="133"/>
      <c r="H118" s="133"/>
    </row>
    <row r="119" spans="1:8" x14ac:dyDescent="0.25">
      <c r="A119" s="4">
        <v>114</v>
      </c>
      <c r="B119" s="128" t="s">
        <v>34</v>
      </c>
      <c r="C119" s="129">
        <f t="shared" si="2"/>
        <v>12553831</v>
      </c>
      <c r="D119" s="132">
        <f>E122</f>
        <v>12553831</v>
      </c>
      <c r="E119" s="133"/>
      <c r="F119" s="133"/>
      <c r="G119" s="133"/>
      <c r="H119" s="133"/>
    </row>
    <row r="120" spans="1:8" x14ac:dyDescent="0.25">
      <c r="A120" s="160">
        <v>115</v>
      </c>
      <c r="B120" s="128" t="s">
        <v>35</v>
      </c>
      <c r="C120" s="129">
        <f t="shared" si="2"/>
        <v>12553831</v>
      </c>
      <c r="D120" s="130">
        <f>SUM(D118:D119)</f>
        <v>12553831</v>
      </c>
      <c r="E120" s="131">
        <f>SUM(E118:E119)</f>
        <v>0</v>
      </c>
      <c r="F120" s="131">
        <f>SUM(F118:F119)</f>
        <v>0</v>
      </c>
      <c r="G120" s="131">
        <f>SUM(G118:G119)</f>
        <v>0</v>
      </c>
      <c r="H120" s="131">
        <f>SUM(H118:H119)</f>
        <v>0</v>
      </c>
    </row>
    <row r="121" spans="1:8" ht="13.8" thickBot="1" x14ac:dyDescent="0.3">
      <c r="A121" s="4">
        <v>116</v>
      </c>
      <c r="B121" s="142" t="s">
        <v>36</v>
      </c>
      <c r="C121" s="129">
        <f t="shared" si="2"/>
        <v>12553831</v>
      </c>
      <c r="D121" s="143">
        <f>D120</f>
        <v>12553831</v>
      </c>
      <c r="E121" s="144">
        <f>E120</f>
        <v>0</v>
      </c>
      <c r="F121" s="144">
        <f>F120</f>
        <v>0</v>
      </c>
      <c r="G121" s="144">
        <f>G120</f>
        <v>0</v>
      </c>
      <c r="H121" s="144">
        <f>H120</f>
        <v>0</v>
      </c>
    </row>
    <row r="122" spans="1:8" ht="14.4" thickTop="1" thickBot="1" x14ac:dyDescent="0.3">
      <c r="A122" s="160">
        <v>117</v>
      </c>
      <c r="B122" s="18" t="s">
        <v>37</v>
      </c>
      <c r="C122" s="129">
        <f t="shared" si="2"/>
        <v>25107662</v>
      </c>
      <c r="D122" s="17">
        <f>D117+D121</f>
        <v>12553831</v>
      </c>
      <c r="E122" s="9">
        <f>E117+E121</f>
        <v>12553831</v>
      </c>
      <c r="F122" s="9">
        <f>F117+F121</f>
        <v>0</v>
      </c>
      <c r="G122" s="9">
        <f>G117+G121</f>
        <v>0</v>
      </c>
      <c r="H122" s="9">
        <f>H117+H121</f>
        <v>0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4"/>
  <sheetViews>
    <sheetView tabSelected="1" workbookViewId="0">
      <selection activeCell="G2" sqref="G2"/>
    </sheetView>
  </sheetViews>
  <sheetFormatPr defaultColWidth="9.109375" defaultRowHeight="13.2" x14ac:dyDescent="0.25"/>
  <cols>
    <col min="1" max="1" width="4.109375" style="20" customWidth="1"/>
    <col min="2" max="2" width="51.109375" style="20" customWidth="1"/>
    <col min="3" max="3" width="14.109375" style="20" customWidth="1"/>
    <col min="4" max="15" width="12.6640625" style="52" customWidth="1"/>
    <col min="16" max="16" width="12.5546875" style="20" customWidth="1"/>
    <col min="17" max="16384" width="9.109375" style="20"/>
  </cols>
  <sheetData>
    <row r="1" spans="1:16" x14ac:dyDescent="0.25">
      <c r="B1" s="54"/>
      <c r="C1" s="23" t="s">
        <v>139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x14ac:dyDescent="0.25">
      <c r="B2" s="55"/>
      <c r="C2" s="37" t="s">
        <v>243</v>
      </c>
      <c r="D2" s="88"/>
      <c r="E2" s="88"/>
      <c r="F2" s="88"/>
      <c r="G2" t="s">
        <v>269</v>
      </c>
      <c r="H2" s="88"/>
      <c r="I2" s="88"/>
      <c r="J2" s="88"/>
      <c r="K2" s="88"/>
      <c r="L2" s="88"/>
      <c r="M2" s="88"/>
      <c r="N2" s="88"/>
      <c r="O2" s="88"/>
    </row>
    <row r="3" spans="1:16" x14ac:dyDescent="0.25">
      <c r="B3" s="55"/>
      <c r="C3" s="23" t="s">
        <v>140</v>
      </c>
      <c r="D3" s="88"/>
      <c r="E3" s="88"/>
      <c r="F3" s="88"/>
      <c r="G3" t="s">
        <v>257</v>
      </c>
      <c r="H3" s="88"/>
      <c r="I3" s="88"/>
      <c r="J3" s="88"/>
      <c r="K3" s="88"/>
      <c r="L3" s="88"/>
      <c r="M3" s="88"/>
      <c r="N3" s="88"/>
      <c r="O3" s="88"/>
    </row>
    <row r="4" spans="1:16" x14ac:dyDescent="0.25">
      <c r="B4" s="54"/>
      <c r="C4" s="54"/>
      <c r="D4" s="88"/>
      <c r="E4" s="88"/>
      <c r="F4" s="88"/>
      <c r="G4" s="89" t="s">
        <v>138</v>
      </c>
      <c r="H4" s="88"/>
      <c r="I4" s="88"/>
      <c r="J4" s="88"/>
      <c r="K4" s="88"/>
      <c r="L4" s="88"/>
      <c r="M4" s="88"/>
      <c r="N4" s="88"/>
      <c r="O4" s="88"/>
    </row>
    <row r="5" spans="1:16" x14ac:dyDescent="0.25">
      <c r="B5" s="54"/>
      <c r="C5" s="54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6" x14ac:dyDescent="0.25">
      <c r="A6" s="21">
        <v>1</v>
      </c>
      <c r="B6" s="56" t="s">
        <v>141</v>
      </c>
      <c r="C6" s="56" t="s">
        <v>38</v>
      </c>
      <c r="D6" s="90" t="s">
        <v>142</v>
      </c>
      <c r="E6" s="90" t="s">
        <v>143</v>
      </c>
      <c r="F6" s="90" t="s">
        <v>144</v>
      </c>
      <c r="G6" s="90" t="s">
        <v>145</v>
      </c>
      <c r="H6" s="90" t="s">
        <v>146</v>
      </c>
      <c r="I6" s="90" t="s">
        <v>147</v>
      </c>
      <c r="J6" s="90" t="s">
        <v>148</v>
      </c>
      <c r="K6" s="90" t="s">
        <v>149</v>
      </c>
      <c r="L6" s="90" t="s">
        <v>150</v>
      </c>
      <c r="M6" s="90" t="s">
        <v>151</v>
      </c>
      <c r="N6" s="90" t="s">
        <v>152</v>
      </c>
      <c r="O6" s="90" t="s">
        <v>153</v>
      </c>
      <c r="P6" s="57" t="s">
        <v>154</v>
      </c>
    </row>
    <row r="7" spans="1:16" x14ac:dyDescent="0.25">
      <c r="A7" s="21">
        <v>2</v>
      </c>
      <c r="B7" s="58" t="s">
        <v>94</v>
      </c>
      <c r="C7" s="59">
        <f>'1'!C6</f>
        <v>424011893</v>
      </c>
      <c r="D7" s="91">
        <f t="shared" ref="D7:D13" si="0">C7/12</f>
        <v>35334324.416666664</v>
      </c>
      <c r="E7" s="91">
        <f t="shared" ref="E7:E13" si="1">C7/12</f>
        <v>35334324.416666664</v>
      </c>
      <c r="F7" s="91">
        <f t="shared" ref="F7:F13" si="2">C7/12</f>
        <v>35334324.416666664</v>
      </c>
      <c r="G7" s="91">
        <f t="shared" ref="G7:G13" si="3">C7/12</f>
        <v>35334324.416666664</v>
      </c>
      <c r="H7" s="91">
        <f t="shared" ref="H7:H13" si="4">C7/12</f>
        <v>35334324.416666664</v>
      </c>
      <c r="I7" s="91">
        <f t="shared" ref="I7:I13" si="5">C7/12</f>
        <v>35334324.416666664</v>
      </c>
      <c r="J7" s="91">
        <f t="shared" ref="J7:J13" si="6">C7/12</f>
        <v>35334324.416666664</v>
      </c>
      <c r="K7" s="91">
        <f t="shared" ref="K7:K13" si="7">C7/12</f>
        <v>35334324.416666664</v>
      </c>
      <c r="L7" s="91">
        <f t="shared" ref="L7:L13" si="8">C7/12</f>
        <v>35334324.416666664</v>
      </c>
      <c r="M7" s="91">
        <f t="shared" ref="M7:M13" si="9">C7/12</f>
        <v>35334324.416666664</v>
      </c>
      <c r="N7" s="91">
        <f t="shared" ref="N7:N13" si="10">C7/12</f>
        <v>35334324.416666664</v>
      </c>
      <c r="O7" s="91">
        <f t="shared" ref="O7:O13" si="11">C7/12</f>
        <v>35334324.416666664</v>
      </c>
      <c r="P7" s="60">
        <f t="shared" ref="P7:P30" si="12">SUM(D7:O7)</f>
        <v>424011893.00000006</v>
      </c>
    </row>
    <row r="8" spans="1:16" x14ac:dyDescent="0.25">
      <c r="A8" s="21">
        <v>3</v>
      </c>
      <c r="B8" s="58" t="s">
        <v>155</v>
      </c>
      <c r="C8" s="59">
        <f>'1'!C7</f>
        <v>69347591</v>
      </c>
      <c r="D8" s="91">
        <f t="shared" si="0"/>
        <v>5778965.916666667</v>
      </c>
      <c r="E8" s="91">
        <f t="shared" si="1"/>
        <v>5778965.916666667</v>
      </c>
      <c r="F8" s="91">
        <f t="shared" si="2"/>
        <v>5778965.916666667</v>
      </c>
      <c r="G8" s="91">
        <f t="shared" si="3"/>
        <v>5778965.916666667</v>
      </c>
      <c r="H8" s="91">
        <f t="shared" si="4"/>
        <v>5778965.916666667</v>
      </c>
      <c r="I8" s="91">
        <f t="shared" si="5"/>
        <v>5778965.916666667</v>
      </c>
      <c r="J8" s="91">
        <f t="shared" si="6"/>
        <v>5778965.916666667</v>
      </c>
      <c r="K8" s="91">
        <f t="shared" si="7"/>
        <v>5778965.916666667</v>
      </c>
      <c r="L8" s="91">
        <f t="shared" si="8"/>
        <v>5778965.916666667</v>
      </c>
      <c r="M8" s="91">
        <f t="shared" si="9"/>
        <v>5778965.916666667</v>
      </c>
      <c r="N8" s="91">
        <f t="shared" si="10"/>
        <v>5778965.916666667</v>
      </c>
      <c r="O8" s="91">
        <f t="shared" si="11"/>
        <v>5778965.916666667</v>
      </c>
      <c r="P8" s="60">
        <f t="shared" si="12"/>
        <v>69347590.999999985</v>
      </c>
    </row>
    <row r="9" spans="1:16" x14ac:dyDescent="0.25">
      <c r="A9" s="21">
        <v>4</v>
      </c>
      <c r="B9" s="58" t="s">
        <v>156</v>
      </c>
      <c r="C9" s="59">
        <f>'1'!C8</f>
        <v>336888332</v>
      </c>
      <c r="D9" s="91">
        <f t="shared" si="0"/>
        <v>28074027.666666668</v>
      </c>
      <c r="E9" s="91">
        <f t="shared" si="1"/>
        <v>28074027.666666668</v>
      </c>
      <c r="F9" s="91">
        <f t="shared" si="2"/>
        <v>28074027.666666668</v>
      </c>
      <c r="G9" s="91">
        <f t="shared" si="3"/>
        <v>28074027.666666668</v>
      </c>
      <c r="H9" s="91">
        <f t="shared" si="4"/>
        <v>28074027.666666668</v>
      </c>
      <c r="I9" s="91">
        <f t="shared" si="5"/>
        <v>28074027.666666668</v>
      </c>
      <c r="J9" s="91">
        <f t="shared" si="6"/>
        <v>28074027.666666668</v>
      </c>
      <c r="K9" s="91">
        <f t="shared" si="7"/>
        <v>28074027.666666668</v>
      </c>
      <c r="L9" s="91">
        <f t="shared" si="8"/>
        <v>28074027.666666668</v>
      </c>
      <c r="M9" s="91">
        <f t="shared" si="9"/>
        <v>28074027.666666668</v>
      </c>
      <c r="N9" s="91">
        <f t="shared" si="10"/>
        <v>28074027.666666668</v>
      </c>
      <c r="O9" s="91">
        <f t="shared" si="11"/>
        <v>28074027.666666668</v>
      </c>
      <c r="P9" s="60">
        <f t="shared" si="12"/>
        <v>336888332</v>
      </c>
    </row>
    <row r="10" spans="1:16" x14ac:dyDescent="0.25">
      <c r="A10" s="21">
        <v>5</v>
      </c>
      <c r="B10" s="58" t="s">
        <v>157</v>
      </c>
      <c r="C10" s="59">
        <f>'1'!C16</f>
        <v>8250000</v>
      </c>
      <c r="D10" s="91">
        <f t="shared" si="0"/>
        <v>687500</v>
      </c>
      <c r="E10" s="91">
        <f t="shared" si="1"/>
        <v>687500</v>
      </c>
      <c r="F10" s="91">
        <f t="shared" si="2"/>
        <v>687500</v>
      </c>
      <c r="G10" s="91">
        <f t="shared" si="3"/>
        <v>687500</v>
      </c>
      <c r="H10" s="91">
        <f t="shared" si="4"/>
        <v>687500</v>
      </c>
      <c r="I10" s="91">
        <f t="shared" si="5"/>
        <v>687500</v>
      </c>
      <c r="J10" s="91">
        <f t="shared" si="6"/>
        <v>687500</v>
      </c>
      <c r="K10" s="91">
        <f t="shared" si="7"/>
        <v>687500</v>
      </c>
      <c r="L10" s="91">
        <f t="shared" si="8"/>
        <v>687500</v>
      </c>
      <c r="M10" s="91">
        <f t="shared" si="9"/>
        <v>687500</v>
      </c>
      <c r="N10" s="91">
        <f t="shared" si="10"/>
        <v>687500</v>
      </c>
      <c r="O10" s="91">
        <f t="shared" si="11"/>
        <v>687500</v>
      </c>
      <c r="P10" s="60">
        <f t="shared" si="12"/>
        <v>8250000</v>
      </c>
    </row>
    <row r="11" spans="1:16" x14ac:dyDescent="0.25">
      <c r="A11" s="21">
        <v>7</v>
      </c>
      <c r="B11" s="61" t="s">
        <v>158</v>
      </c>
      <c r="C11" s="62">
        <f>'1'!C26</f>
        <v>343697667</v>
      </c>
      <c r="D11" s="91">
        <f t="shared" si="0"/>
        <v>28641472.25</v>
      </c>
      <c r="E11" s="91">
        <f t="shared" si="1"/>
        <v>28641472.25</v>
      </c>
      <c r="F11" s="91">
        <f t="shared" si="2"/>
        <v>28641472.25</v>
      </c>
      <c r="G11" s="91">
        <f t="shared" si="3"/>
        <v>28641472.25</v>
      </c>
      <c r="H11" s="91">
        <f t="shared" si="4"/>
        <v>28641472.25</v>
      </c>
      <c r="I11" s="91">
        <f t="shared" si="5"/>
        <v>28641472.25</v>
      </c>
      <c r="J11" s="91">
        <f t="shared" si="6"/>
        <v>28641472.25</v>
      </c>
      <c r="K11" s="91">
        <f t="shared" si="7"/>
        <v>28641472.25</v>
      </c>
      <c r="L11" s="91">
        <f t="shared" si="8"/>
        <v>28641472.25</v>
      </c>
      <c r="M11" s="91">
        <f t="shared" si="9"/>
        <v>28641472.25</v>
      </c>
      <c r="N11" s="91">
        <f t="shared" si="10"/>
        <v>28641472.25</v>
      </c>
      <c r="O11" s="91">
        <f t="shared" si="11"/>
        <v>28641472.25</v>
      </c>
      <c r="P11" s="60">
        <f t="shared" si="12"/>
        <v>343697667</v>
      </c>
    </row>
    <row r="12" spans="1:16" x14ac:dyDescent="0.25">
      <c r="A12" s="21">
        <v>16</v>
      </c>
      <c r="B12" s="61" t="s">
        <v>159</v>
      </c>
      <c r="C12" s="62">
        <f>'1'!C32</f>
        <v>369210770</v>
      </c>
      <c r="D12" s="91">
        <f t="shared" si="0"/>
        <v>30767564.166666668</v>
      </c>
      <c r="E12" s="91">
        <f t="shared" si="1"/>
        <v>30767564.166666668</v>
      </c>
      <c r="F12" s="91">
        <f t="shared" si="2"/>
        <v>30767564.166666668</v>
      </c>
      <c r="G12" s="91">
        <f t="shared" si="3"/>
        <v>30767564.166666668</v>
      </c>
      <c r="H12" s="91">
        <f t="shared" si="4"/>
        <v>30767564.166666668</v>
      </c>
      <c r="I12" s="91">
        <f t="shared" si="5"/>
        <v>30767564.166666668</v>
      </c>
      <c r="J12" s="91">
        <f t="shared" si="6"/>
        <v>30767564.166666668</v>
      </c>
      <c r="K12" s="91">
        <f t="shared" si="7"/>
        <v>30767564.166666668</v>
      </c>
      <c r="L12" s="91">
        <f t="shared" si="8"/>
        <v>30767564.166666668</v>
      </c>
      <c r="M12" s="91">
        <f t="shared" si="9"/>
        <v>30767564.166666668</v>
      </c>
      <c r="N12" s="91">
        <f t="shared" si="10"/>
        <v>30767564.166666668</v>
      </c>
      <c r="O12" s="91">
        <f t="shared" si="11"/>
        <v>30767564.166666668</v>
      </c>
      <c r="P12" s="60">
        <f t="shared" si="12"/>
        <v>369210770.00000006</v>
      </c>
    </row>
    <row r="13" spans="1:16" x14ac:dyDescent="0.25">
      <c r="A13" s="21">
        <v>17</v>
      </c>
      <c r="B13" s="61" t="s">
        <v>79</v>
      </c>
      <c r="C13" s="62">
        <f>'1'!C37</f>
        <v>126841917</v>
      </c>
      <c r="D13" s="91">
        <f t="shared" si="0"/>
        <v>10570159.75</v>
      </c>
      <c r="E13" s="91">
        <f t="shared" si="1"/>
        <v>10570159.75</v>
      </c>
      <c r="F13" s="91">
        <f t="shared" si="2"/>
        <v>10570159.75</v>
      </c>
      <c r="G13" s="91">
        <f t="shared" si="3"/>
        <v>10570159.75</v>
      </c>
      <c r="H13" s="91">
        <f t="shared" si="4"/>
        <v>10570159.75</v>
      </c>
      <c r="I13" s="91">
        <f t="shared" si="5"/>
        <v>10570159.75</v>
      </c>
      <c r="J13" s="91">
        <f t="shared" si="6"/>
        <v>10570159.75</v>
      </c>
      <c r="K13" s="91">
        <f t="shared" si="7"/>
        <v>10570159.75</v>
      </c>
      <c r="L13" s="91">
        <f t="shared" si="8"/>
        <v>10570159.75</v>
      </c>
      <c r="M13" s="91">
        <f t="shared" si="9"/>
        <v>10570159.75</v>
      </c>
      <c r="N13" s="91">
        <f t="shared" si="10"/>
        <v>10570159.75</v>
      </c>
      <c r="O13" s="91">
        <f t="shared" si="11"/>
        <v>10570159.75</v>
      </c>
      <c r="P13" s="60">
        <f t="shared" si="12"/>
        <v>126841917</v>
      </c>
    </row>
    <row r="14" spans="1:16" x14ac:dyDescent="0.25">
      <c r="A14" s="21">
        <v>19</v>
      </c>
      <c r="B14" s="58" t="s">
        <v>160</v>
      </c>
      <c r="C14" s="59">
        <f>'1'!C42</f>
        <v>34733152</v>
      </c>
      <c r="D14" s="91">
        <f>$C$14/12</f>
        <v>2894429.3333333335</v>
      </c>
      <c r="E14" s="91">
        <f t="shared" ref="E14:O14" si="13">$C$14/12</f>
        <v>2894429.3333333335</v>
      </c>
      <c r="F14" s="91">
        <f t="shared" si="13"/>
        <v>2894429.3333333335</v>
      </c>
      <c r="G14" s="91">
        <f t="shared" si="13"/>
        <v>2894429.3333333335</v>
      </c>
      <c r="H14" s="91">
        <f t="shared" si="13"/>
        <v>2894429.3333333335</v>
      </c>
      <c r="I14" s="91">
        <f t="shared" si="13"/>
        <v>2894429.3333333335</v>
      </c>
      <c r="J14" s="91">
        <f t="shared" si="13"/>
        <v>2894429.3333333335</v>
      </c>
      <c r="K14" s="91">
        <f t="shared" si="13"/>
        <v>2894429.3333333335</v>
      </c>
      <c r="L14" s="91">
        <f t="shared" si="13"/>
        <v>2894429.3333333335</v>
      </c>
      <c r="M14" s="91">
        <f t="shared" si="13"/>
        <v>2894429.3333333335</v>
      </c>
      <c r="N14" s="91">
        <f t="shared" si="13"/>
        <v>2894429.3333333335</v>
      </c>
      <c r="O14" s="91">
        <f t="shared" si="13"/>
        <v>2894429.3333333335</v>
      </c>
      <c r="P14" s="60">
        <f t="shared" si="12"/>
        <v>34733151.999999993</v>
      </c>
    </row>
    <row r="15" spans="1:16" x14ac:dyDescent="0.25">
      <c r="A15" s="21">
        <v>20</v>
      </c>
      <c r="B15" s="63" t="s">
        <v>161</v>
      </c>
      <c r="C15" s="64">
        <f t="shared" ref="C15:O15" si="14">SUM(C7:C14)</f>
        <v>1712981322</v>
      </c>
      <c r="D15" s="92">
        <f t="shared" si="14"/>
        <v>142748443.50000003</v>
      </c>
      <c r="E15" s="92">
        <f t="shared" si="14"/>
        <v>142748443.50000003</v>
      </c>
      <c r="F15" s="92">
        <f t="shared" si="14"/>
        <v>142748443.50000003</v>
      </c>
      <c r="G15" s="92">
        <f t="shared" si="14"/>
        <v>142748443.50000003</v>
      </c>
      <c r="H15" s="92">
        <f t="shared" si="14"/>
        <v>142748443.50000003</v>
      </c>
      <c r="I15" s="92">
        <f t="shared" si="14"/>
        <v>142748443.50000003</v>
      </c>
      <c r="J15" s="92">
        <f t="shared" si="14"/>
        <v>142748443.50000003</v>
      </c>
      <c r="K15" s="92">
        <f t="shared" si="14"/>
        <v>142748443.50000003</v>
      </c>
      <c r="L15" s="92">
        <f t="shared" si="14"/>
        <v>142748443.50000003</v>
      </c>
      <c r="M15" s="92">
        <f t="shared" si="14"/>
        <v>142748443.50000003</v>
      </c>
      <c r="N15" s="92">
        <f t="shared" si="14"/>
        <v>142748443.50000003</v>
      </c>
      <c r="O15" s="92">
        <f t="shared" si="14"/>
        <v>142748443.50000003</v>
      </c>
      <c r="P15" s="60">
        <f t="shared" si="12"/>
        <v>1712981322.0000002</v>
      </c>
    </row>
    <row r="16" spans="1:16" x14ac:dyDescent="0.25">
      <c r="A16" s="22">
        <v>27</v>
      </c>
      <c r="B16" s="65" t="s">
        <v>162</v>
      </c>
      <c r="C16" s="66">
        <f>C17+C18</f>
        <v>571907646</v>
      </c>
      <c r="D16" s="93">
        <f t="shared" ref="D16:O16" si="15">D17+D18</f>
        <v>64376370.833333336</v>
      </c>
      <c r="E16" s="93">
        <f t="shared" si="15"/>
        <v>46139206.833333336</v>
      </c>
      <c r="F16" s="93">
        <f t="shared" si="15"/>
        <v>46139206.833333336</v>
      </c>
      <c r="G16" s="93">
        <f t="shared" si="15"/>
        <v>46139206.833333336</v>
      </c>
      <c r="H16" s="93">
        <f t="shared" si="15"/>
        <v>46139206.833333336</v>
      </c>
      <c r="I16" s="93">
        <f t="shared" si="15"/>
        <v>46139206.833333336</v>
      </c>
      <c r="J16" s="93">
        <f t="shared" si="15"/>
        <v>46139206.833333336</v>
      </c>
      <c r="K16" s="93">
        <f t="shared" si="15"/>
        <v>46139206.833333336</v>
      </c>
      <c r="L16" s="93">
        <f t="shared" si="15"/>
        <v>46139206.833333336</v>
      </c>
      <c r="M16" s="93">
        <f t="shared" si="15"/>
        <v>46139206.833333336</v>
      </c>
      <c r="N16" s="93">
        <f t="shared" si="15"/>
        <v>46139206.833333336</v>
      </c>
      <c r="O16" s="93">
        <f t="shared" si="15"/>
        <v>46139206.833333336</v>
      </c>
      <c r="P16" s="67">
        <f t="shared" si="12"/>
        <v>571907645.99999988</v>
      </c>
    </row>
    <row r="17" spans="1:16" s="71" customFormat="1" x14ac:dyDescent="0.25">
      <c r="A17" s="68"/>
      <c r="B17" s="69" t="s">
        <v>163</v>
      </c>
      <c r="C17" s="70">
        <f>D17</f>
        <v>18237164</v>
      </c>
      <c r="D17" s="94">
        <f>'1'!D44</f>
        <v>18237164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67">
        <f t="shared" si="12"/>
        <v>18237164</v>
      </c>
    </row>
    <row r="18" spans="1:16" x14ac:dyDescent="0.25">
      <c r="A18" s="22">
        <v>29</v>
      </c>
      <c r="B18" s="72" t="s">
        <v>164</v>
      </c>
      <c r="C18" s="73">
        <f>'1'!C45</f>
        <v>553670482</v>
      </c>
      <c r="D18" s="91">
        <f>$C$18/12</f>
        <v>46139206.833333336</v>
      </c>
      <c r="E18" s="91">
        <f t="shared" ref="E18:O18" si="16">$C$18/12</f>
        <v>46139206.833333336</v>
      </c>
      <c r="F18" s="91">
        <f t="shared" si="16"/>
        <v>46139206.833333336</v>
      </c>
      <c r="G18" s="91">
        <f t="shared" si="16"/>
        <v>46139206.833333336</v>
      </c>
      <c r="H18" s="91">
        <f t="shared" si="16"/>
        <v>46139206.833333336</v>
      </c>
      <c r="I18" s="91">
        <f t="shared" si="16"/>
        <v>46139206.833333336</v>
      </c>
      <c r="J18" s="91">
        <f t="shared" si="16"/>
        <v>46139206.833333336</v>
      </c>
      <c r="K18" s="91">
        <f t="shared" si="16"/>
        <v>46139206.833333336</v>
      </c>
      <c r="L18" s="91">
        <f t="shared" si="16"/>
        <v>46139206.833333336</v>
      </c>
      <c r="M18" s="91">
        <f t="shared" si="16"/>
        <v>46139206.833333336</v>
      </c>
      <c r="N18" s="91">
        <f t="shared" si="16"/>
        <v>46139206.833333336</v>
      </c>
      <c r="O18" s="91">
        <f t="shared" si="16"/>
        <v>46139206.833333336</v>
      </c>
      <c r="P18" s="67">
        <f t="shared" si="12"/>
        <v>553670481.99999988</v>
      </c>
    </row>
    <row r="19" spans="1:16" ht="21.75" customHeight="1" x14ac:dyDescent="0.25">
      <c r="A19" s="22">
        <v>30</v>
      </c>
      <c r="B19" s="74" t="s">
        <v>165</v>
      </c>
      <c r="C19" s="75">
        <f>C15+C16</f>
        <v>2284888968</v>
      </c>
      <c r="D19" s="95">
        <f t="shared" ref="D19:O19" si="17">D15+D16</f>
        <v>207124814.33333337</v>
      </c>
      <c r="E19" s="95">
        <f t="shared" si="17"/>
        <v>188887650.33333337</v>
      </c>
      <c r="F19" s="95">
        <f t="shared" si="17"/>
        <v>188887650.33333337</v>
      </c>
      <c r="G19" s="95">
        <f t="shared" si="17"/>
        <v>188887650.33333337</v>
      </c>
      <c r="H19" s="95">
        <f t="shared" si="17"/>
        <v>188887650.33333337</v>
      </c>
      <c r="I19" s="95">
        <f t="shared" si="17"/>
        <v>188887650.33333337</v>
      </c>
      <c r="J19" s="95">
        <f t="shared" si="17"/>
        <v>188887650.33333337</v>
      </c>
      <c r="K19" s="95">
        <f t="shared" si="17"/>
        <v>188887650.33333337</v>
      </c>
      <c r="L19" s="95">
        <f t="shared" si="17"/>
        <v>188887650.33333337</v>
      </c>
      <c r="M19" s="95">
        <f t="shared" si="17"/>
        <v>188887650.33333337</v>
      </c>
      <c r="N19" s="95">
        <f t="shared" si="17"/>
        <v>188887650.33333337</v>
      </c>
      <c r="O19" s="95">
        <f t="shared" si="17"/>
        <v>188887650.33333337</v>
      </c>
      <c r="P19" s="67">
        <f t="shared" si="12"/>
        <v>2284888968.000001</v>
      </c>
    </row>
    <row r="20" spans="1:16" x14ac:dyDescent="0.25">
      <c r="A20" s="22">
        <v>33</v>
      </c>
      <c r="B20" s="72" t="s">
        <v>166</v>
      </c>
      <c r="C20" s="59">
        <f>techn!C21</f>
        <v>625584627</v>
      </c>
      <c r="D20" s="91">
        <f t="shared" ref="D20:D26" si="18">C20/12</f>
        <v>52132052.25</v>
      </c>
      <c r="E20" s="91">
        <f t="shared" ref="E20:E26" si="19">C20/12</f>
        <v>52132052.25</v>
      </c>
      <c r="F20" s="91">
        <f t="shared" ref="F20:F26" si="20">C20/12</f>
        <v>52132052.25</v>
      </c>
      <c r="G20" s="91">
        <f t="shared" ref="G20:G26" si="21">C20/12</f>
        <v>52132052.25</v>
      </c>
      <c r="H20" s="91">
        <f t="shared" ref="H20:H26" si="22">C20/12</f>
        <v>52132052.25</v>
      </c>
      <c r="I20" s="91">
        <f t="shared" ref="I20:I26" si="23">C20/12</f>
        <v>52132052.25</v>
      </c>
      <c r="J20" s="91">
        <f t="shared" ref="J20:J26" si="24">C20/12</f>
        <v>52132052.25</v>
      </c>
      <c r="K20" s="91">
        <f t="shared" ref="K20:K26" si="25">C20/12</f>
        <v>52132052.25</v>
      </c>
      <c r="L20" s="91">
        <f t="shared" ref="L20:L26" si="26">C20/12</f>
        <v>52132052.25</v>
      </c>
      <c r="M20" s="91">
        <f t="shared" ref="M20:M26" si="27">C20/12</f>
        <v>52132052.25</v>
      </c>
      <c r="N20" s="91">
        <f t="shared" ref="N20:N26" si="28">C20/12</f>
        <v>52132052.25</v>
      </c>
      <c r="O20" s="91">
        <f t="shared" ref="O20:O26" si="29">C20/12</f>
        <v>52132052.25</v>
      </c>
      <c r="P20" s="67">
        <f t="shared" si="12"/>
        <v>625584627</v>
      </c>
    </row>
    <row r="21" spans="1:16" x14ac:dyDescent="0.25">
      <c r="A21" s="22">
        <v>34</v>
      </c>
      <c r="B21" s="72" t="s">
        <v>167</v>
      </c>
      <c r="C21" s="59">
        <f>techn!C29</f>
        <v>40616618</v>
      </c>
      <c r="D21" s="91">
        <f t="shared" si="18"/>
        <v>3384718.1666666665</v>
      </c>
      <c r="E21" s="91">
        <f t="shared" si="19"/>
        <v>3384718.1666666665</v>
      </c>
      <c r="F21" s="91">
        <f t="shared" si="20"/>
        <v>3384718.1666666665</v>
      </c>
      <c r="G21" s="91">
        <f t="shared" si="21"/>
        <v>3384718.1666666665</v>
      </c>
      <c r="H21" s="91">
        <f t="shared" si="22"/>
        <v>3384718.1666666665</v>
      </c>
      <c r="I21" s="91">
        <f t="shared" si="23"/>
        <v>3384718.1666666665</v>
      </c>
      <c r="J21" s="91">
        <f t="shared" si="24"/>
        <v>3384718.1666666665</v>
      </c>
      <c r="K21" s="91">
        <f t="shared" si="25"/>
        <v>3384718.1666666665</v>
      </c>
      <c r="L21" s="91">
        <f t="shared" si="26"/>
        <v>3384718.1666666665</v>
      </c>
      <c r="M21" s="91">
        <f t="shared" si="27"/>
        <v>3384718.1666666665</v>
      </c>
      <c r="N21" s="91">
        <f t="shared" si="28"/>
        <v>3384718.1666666665</v>
      </c>
      <c r="O21" s="91">
        <f t="shared" si="29"/>
        <v>3384718.1666666665</v>
      </c>
      <c r="P21" s="67">
        <f t="shared" si="12"/>
        <v>40616618</v>
      </c>
    </row>
    <row r="22" spans="1:16" x14ac:dyDescent="0.25">
      <c r="A22" s="22">
        <v>35</v>
      </c>
      <c r="B22" s="76" t="s">
        <v>96</v>
      </c>
      <c r="C22" s="62">
        <f>techn!C40</f>
        <v>305000000</v>
      </c>
      <c r="D22" s="91">
        <f t="shared" si="18"/>
        <v>25416666.666666668</v>
      </c>
      <c r="E22" s="91">
        <f t="shared" si="19"/>
        <v>25416666.666666668</v>
      </c>
      <c r="F22" s="91">
        <f t="shared" si="20"/>
        <v>25416666.666666668</v>
      </c>
      <c r="G22" s="91">
        <f t="shared" si="21"/>
        <v>25416666.666666668</v>
      </c>
      <c r="H22" s="91">
        <f t="shared" si="22"/>
        <v>25416666.666666668</v>
      </c>
      <c r="I22" s="91">
        <f t="shared" si="23"/>
        <v>25416666.666666668</v>
      </c>
      <c r="J22" s="91">
        <f t="shared" si="24"/>
        <v>25416666.666666668</v>
      </c>
      <c r="K22" s="91">
        <f t="shared" si="25"/>
        <v>25416666.666666668</v>
      </c>
      <c r="L22" s="91">
        <f t="shared" si="26"/>
        <v>25416666.666666668</v>
      </c>
      <c r="M22" s="91">
        <f t="shared" si="27"/>
        <v>25416666.666666668</v>
      </c>
      <c r="N22" s="91">
        <f t="shared" si="28"/>
        <v>25416666.666666668</v>
      </c>
      <c r="O22" s="91">
        <f t="shared" si="29"/>
        <v>25416666.666666668</v>
      </c>
      <c r="P22" s="67">
        <f t="shared" si="12"/>
        <v>305000000</v>
      </c>
    </row>
    <row r="23" spans="1:16" x14ac:dyDescent="0.25">
      <c r="A23" s="22">
        <v>36</v>
      </c>
      <c r="B23" s="77" t="s">
        <v>99</v>
      </c>
      <c r="C23" s="78">
        <f>techn!C62</f>
        <v>34387588</v>
      </c>
      <c r="D23" s="91">
        <f t="shared" si="18"/>
        <v>2865632.3333333335</v>
      </c>
      <c r="E23" s="91">
        <f t="shared" si="19"/>
        <v>2865632.3333333335</v>
      </c>
      <c r="F23" s="91">
        <f t="shared" si="20"/>
        <v>2865632.3333333335</v>
      </c>
      <c r="G23" s="91">
        <f t="shared" si="21"/>
        <v>2865632.3333333335</v>
      </c>
      <c r="H23" s="91">
        <f t="shared" si="22"/>
        <v>2865632.3333333335</v>
      </c>
      <c r="I23" s="91">
        <f t="shared" si="23"/>
        <v>2865632.3333333335</v>
      </c>
      <c r="J23" s="91">
        <f t="shared" si="24"/>
        <v>2865632.3333333335</v>
      </c>
      <c r="K23" s="91">
        <f t="shared" si="25"/>
        <v>2865632.3333333335</v>
      </c>
      <c r="L23" s="91">
        <f t="shared" si="26"/>
        <v>2865632.3333333335</v>
      </c>
      <c r="M23" s="91">
        <f t="shared" si="27"/>
        <v>2865632.3333333335</v>
      </c>
      <c r="N23" s="91">
        <f t="shared" si="28"/>
        <v>2865632.3333333335</v>
      </c>
      <c r="O23" s="91">
        <f t="shared" si="29"/>
        <v>2865632.3333333335</v>
      </c>
      <c r="P23" s="67">
        <f t="shared" si="12"/>
        <v>34387587.999999993</v>
      </c>
    </row>
    <row r="24" spans="1:16" x14ac:dyDescent="0.25">
      <c r="A24" s="22">
        <v>37</v>
      </c>
      <c r="B24" s="77" t="s">
        <v>116</v>
      </c>
      <c r="C24" s="78">
        <f>techn!C65</f>
        <v>8000000</v>
      </c>
      <c r="D24" s="91">
        <f t="shared" si="18"/>
        <v>666666.66666666663</v>
      </c>
      <c r="E24" s="91">
        <f t="shared" si="19"/>
        <v>666666.66666666663</v>
      </c>
      <c r="F24" s="91">
        <f t="shared" si="20"/>
        <v>666666.66666666663</v>
      </c>
      <c r="G24" s="91">
        <f t="shared" si="21"/>
        <v>666666.66666666663</v>
      </c>
      <c r="H24" s="91">
        <f t="shared" si="22"/>
        <v>666666.66666666663</v>
      </c>
      <c r="I24" s="91">
        <f t="shared" si="23"/>
        <v>666666.66666666663</v>
      </c>
      <c r="J24" s="91">
        <f t="shared" si="24"/>
        <v>666666.66666666663</v>
      </c>
      <c r="K24" s="91">
        <f t="shared" si="25"/>
        <v>666666.66666666663</v>
      </c>
      <c r="L24" s="91">
        <f t="shared" si="26"/>
        <v>666666.66666666663</v>
      </c>
      <c r="M24" s="91">
        <f t="shared" si="27"/>
        <v>666666.66666666663</v>
      </c>
      <c r="N24" s="91">
        <f t="shared" si="28"/>
        <v>666666.66666666663</v>
      </c>
      <c r="O24" s="91">
        <f t="shared" si="29"/>
        <v>666666.66666666663</v>
      </c>
      <c r="P24" s="67">
        <f t="shared" si="12"/>
        <v>8000000.0000000009</v>
      </c>
    </row>
    <row r="25" spans="1:16" x14ac:dyDescent="0.25">
      <c r="A25" s="22"/>
      <c r="B25" s="77" t="s">
        <v>168</v>
      </c>
      <c r="C25" s="78">
        <f>techn!C67</f>
        <v>0</v>
      </c>
      <c r="D25" s="91">
        <f t="shared" si="18"/>
        <v>0</v>
      </c>
      <c r="E25" s="91">
        <f t="shared" si="19"/>
        <v>0</v>
      </c>
      <c r="F25" s="91">
        <f t="shared" si="20"/>
        <v>0</v>
      </c>
      <c r="G25" s="91">
        <f t="shared" si="21"/>
        <v>0</v>
      </c>
      <c r="H25" s="91">
        <f t="shared" si="22"/>
        <v>0</v>
      </c>
      <c r="I25" s="91">
        <f t="shared" si="23"/>
        <v>0</v>
      </c>
      <c r="J25" s="91">
        <f t="shared" si="24"/>
        <v>0</v>
      </c>
      <c r="K25" s="91">
        <f t="shared" si="25"/>
        <v>0</v>
      </c>
      <c r="L25" s="91">
        <f t="shared" si="26"/>
        <v>0</v>
      </c>
      <c r="M25" s="91">
        <f t="shared" si="27"/>
        <v>0</v>
      </c>
      <c r="N25" s="91">
        <f t="shared" si="28"/>
        <v>0</v>
      </c>
      <c r="O25" s="91">
        <f t="shared" si="29"/>
        <v>0</v>
      </c>
      <c r="P25" s="67">
        <f t="shared" si="12"/>
        <v>0</v>
      </c>
    </row>
    <row r="26" spans="1:16" x14ac:dyDescent="0.25">
      <c r="A26" s="22">
        <v>38</v>
      </c>
      <c r="B26" s="77" t="s">
        <v>169</v>
      </c>
      <c r="C26" s="78">
        <f>techn!C71</f>
        <v>0</v>
      </c>
      <c r="D26" s="91">
        <f t="shared" si="18"/>
        <v>0</v>
      </c>
      <c r="E26" s="91">
        <f t="shared" si="19"/>
        <v>0</v>
      </c>
      <c r="F26" s="91">
        <f t="shared" si="20"/>
        <v>0</v>
      </c>
      <c r="G26" s="91">
        <f t="shared" si="21"/>
        <v>0</v>
      </c>
      <c r="H26" s="91">
        <f t="shared" si="22"/>
        <v>0</v>
      </c>
      <c r="I26" s="91">
        <f t="shared" si="23"/>
        <v>0</v>
      </c>
      <c r="J26" s="91">
        <f t="shared" si="24"/>
        <v>0</v>
      </c>
      <c r="K26" s="91">
        <f t="shared" si="25"/>
        <v>0</v>
      </c>
      <c r="L26" s="91">
        <f t="shared" si="26"/>
        <v>0</v>
      </c>
      <c r="M26" s="91">
        <f t="shared" si="27"/>
        <v>0</v>
      </c>
      <c r="N26" s="91">
        <f t="shared" si="28"/>
        <v>0</v>
      </c>
      <c r="O26" s="91">
        <f t="shared" si="29"/>
        <v>0</v>
      </c>
      <c r="P26" s="67">
        <f t="shared" si="12"/>
        <v>0</v>
      </c>
    </row>
    <row r="27" spans="1:16" s="23" customFormat="1" x14ac:dyDescent="0.25">
      <c r="A27" s="79">
        <v>39</v>
      </c>
      <c r="B27" s="80" t="s">
        <v>170</v>
      </c>
      <c r="C27" s="81">
        <f t="shared" ref="C27:O27" si="30">SUM(C20:C26)</f>
        <v>1013588833</v>
      </c>
      <c r="D27" s="96">
        <f t="shared" si="30"/>
        <v>84465736.083333328</v>
      </c>
      <c r="E27" s="96">
        <f t="shared" si="30"/>
        <v>84465736.083333328</v>
      </c>
      <c r="F27" s="96">
        <f t="shared" si="30"/>
        <v>84465736.083333328</v>
      </c>
      <c r="G27" s="96">
        <f t="shared" si="30"/>
        <v>84465736.083333328</v>
      </c>
      <c r="H27" s="96">
        <f t="shared" si="30"/>
        <v>84465736.083333328</v>
      </c>
      <c r="I27" s="96">
        <f t="shared" si="30"/>
        <v>84465736.083333328</v>
      </c>
      <c r="J27" s="96">
        <f t="shared" si="30"/>
        <v>84465736.083333328</v>
      </c>
      <c r="K27" s="96">
        <f t="shared" si="30"/>
        <v>84465736.083333328</v>
      </c>
      <c r="L27" s="96">
        <f t="shared" si="30"/>
        <v>84465736.083333328</v>
      </c>
      <c r="M27" s="96">
        <f t="shared" si="30"/>
        <v>84465736.083333328</v>
      </c>
      <c r="N27" s="96">
        <f t="shared" si="30"/>
        <v>84465736.083333328</v>
      </c>
      <c r="O27" s="96">
        <f t="shared" si="30"/>
        <v>84465736.083333328</v>
      </c>
      <c r="P27" s="82">
        <f t="shared" si="12"/>
        <v>1013588833.0000001</v>
      </c>
    </row>
    <row r="28" spans="1:16" ht="16.5" customHeight="1" x14ac:dyDescent="0.25">
      <c r="A28" s="22">
        <v>55</v>
      </c>
      <c r="B28" s="65" t="s">
        <v>171</v>
      </c>
      <c r="C28" s="66">
        <f t="shared" ref="C28:O28" si="31">SUM(C29:C31)</f>
        <v>1271300135</v>
      </c>
      <c r="D28" s="93">
        <f t="shared" si="31"/>
        <v>763768859.83333337</v>
      </c>
      <c r="E28" s="93">
        <f t="shared" si="31"/>
        <v>46139206.833333336</v>
      </c>
      <c r="F28" s="93">
        <f t="shared" si="31"/>
        <v>46139206.833333336</v>
      </c>
      <c r="G28" s="93">
        <f t="shared" si="31"/>
        <v>46139206.833333336</v>
      </c>
      <c r="H28" s="93">
        <f t="shared" si="31"/>
        <v>46139206.833333336</v>
      </c>
      <c r="I28" s="93">
        <f t="shared" si="31"/>
        <v>46139206.833333336</v>
      </c>
      <c r="J28" s="93">
        <f t="shared" si="31"/>
        <v>46139206.833333336</v>
      </c>
      <c r="K28" s="93">
        <f t="shared" si="31"/>
        <v>46139206.833333336</v>
      </c>
      <c r="L28" s="93">
        <f t="shared" si="31"/>
        <v>46139206.833333336</v>
      </c>
      <c r="M28" s="93">
        <f t="shared" si="31"/>
        <v>46139206.833333336</v>
      </c>
      <c r="N28" s="93">
        <f t="shared" si="31"/>
        <v>46139206.833333336</v>
      </c>
      <c r="O28" s="93">
        <f t="shared" si="31"/>
        <v>46139206.833333336</v>
      </c>
      <c r="P28" s="67">
        <f t="shared" si="12"/>
        <v>1271300135</v>
      </c>
    </row>
    <row r="29" spans="1:16" s="84" customFormat="1" ht="16.5" customHeight="1" x14ac:dyDescent="0.25">
      <c r="A29" s="83"/>
      <c r="B29" s="77" t="s">
        <v>172</v>
      </c>
      <c r="C29" s="70">
        <f>techn!C74</f>
        <v>717629653</v>
      </c>
      <c r="D29" s="91">
        <f>C29</f>
        <v>717629653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67">
        <f t="shared" si="12"/>
        <v>717629653</v>
      </c>
    </row>
    <row r="30" spans="1:16" s="84" customFormat="1" ht="16.5" customHeight="1" x14ac:dyDescent="0.25">
      <c r="A30" s="83"/>
      <c r="B30" s="168" t="s">
        <v>237</v>
      </c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67">
        <f t="shared" si="12"/>
        <v>0</v>
      </c>
    </row>
    <row r="31" spans="1:16" x14ac:dyDescent="0.25">
      <c r="A31" s="22">
        <v>56</v>
      </c>
      <c r="B31" s="72" t="s">
        <v>164</v>
      </c>
      <c r="C31" s="85">
        <f>techn!C76</f>
        <v>553670482</v>
      </c>
      <c r="D31" s="91">
        <f>C31/12</f>
        <v>46139206.833333336</v>
      </c>
      <c r="E31" s="91">
        <f>C31/12</f>
        <v>46139206.833333336</v>
      </c>
      <c r="F31" s="91">
        <f>C31/12</f>
        <v>46139206.833333336</v>
      </c>
      <c r="G31" s="91">
        <f>C31/12</f>
        <v>46139206.833333336</v>
      </c>
      <c r="H31" s="91">
        <f>C31/12</f>
        <v>46139206.833333336</v>
      </c>
      <c r="I31" s="91">
        <f>C31/12</f>
        <v>46139206.833333336</v>
      </c>
      <c r="J31" s="91">
        <f>C31/12</f>
        <v>46139206.833333336</v>
      </c>
      <c r="K31" s="91">
        <f>C31/12</f>
        <v>46139206.833333336</v>
      </c>
      <c r="L31" s="91">
        <f>C31/12</f>
        <v>46139206.833333336</v>
      </c>
      <c r="M31" s="91">
        <f>C31/12</f>
        <v>46139206.833333336</v>
      </c>
      <c r="N31" s="91">
        <f>C31/12</f>
        <v>46139206.833333336</v>
      </c>
      <c r="O31" s="91">
        <f>C31/12</f>
        <v>46139206.833333336</v>
      </c>
      <c r="P31" s="67">
        <f>SUM(D31:O31)</f>
        <v>553670481.99999988</v>
      </c>
    </row>
    <row r="32" spans="1:16" ht="18" customHeight="1" x14ac:dyDescent="0.25">
      <c r="A32" s="22">
        <v>58</v>
      </c>
      <c r="B32" s="86" t="s">
        <v>173</v>
      </c>
      <c r="C32" s="87">
        <f t="shared" ref="C32:O32" si="32">C27+C28</f>
        <v>2284888968</v>
      </c>
      <c r="D32" s="97">
        <f t="shared" si="32"/>
        <v>848234595.91666675</v>
      </c>
      <c r="E32" s="97">
        <f t="shared" si="32"/>
        <v>130604942.91666666</v>
      </c>
      <c r="F32" s="97">
        <f t="shared" si="32"/>
        <v>130604942.91666666</v>
      </c>
      <c r="G32" s="97">
        <f t="shared" si="32"/>
        <v>130604942.91666666</v>
      </c>
      <c r="H32" s="97">
        <f t="shared" si="32"/>
        <v>130604942.91666666</v>
      </c>
      <c r="I32" s="97">
        <f t="shared" si="32"/>
        <v>130604942.91666666</v>
      </c>
      <c r="J32" s="97">
        <f t="shared" si="32"/>
        <v>130604942.91666666</v>
      </c>
      <c r="K32" s="97">
        <f t="shared" si="32"/>
        <v>130604942.91666666</v>
      </c>
      <c r="L32" s="97">
        <f t="shared" si="32"/>
        <v>130604942.91666666</v>
      </c>
      <c r="M32" s="97">
        <f t="shared" si="32"/>
        <v>130604942.91666666</v>
      </c>
      <c r="N32" s="97">
        <f t="shared" si="32"/>
        <v>130604942.91666666</v>
      </c>
      <c r="O32" s="97">
        <f t="shared" si="32"/>
        <v>130604942.91666666</v>
      </c>
      <c r="P32" s="67">
        <f>SUM(D32:O32)</f>
        <v>2284888968.0000005</v>
      </c>
    </row>
    <row r="33" spans="2:15" x14ac:dyDescent="0.25">
      <c r="B33" s="54"/>
      <c r="C33" s="54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 x14ac:dyDescent="0.25">
      <c r="B34" s="54"/>
      <c r="C34" s="54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</sheetData>
  <phoneticPr fontId="22" type="noConversion"/>
  <pageMargins left="0.78740157480314965" right="0.78740157480314965" top="0.78740157480314965" bottom="0.78740157480314965" header="0.51181102362204722" footer="0.5118110236220472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techn</vt:lpstr>
      <vt:lpstr>1</vt:lpstr>
      <vt:lpstr>2</vt:lpstr>
      <vt:lpstr>3</vt:lpstr>
      <vt:lpstr>4</vt:lpstr>
      <vt:lpstr>5</vt:lpstr>
      <vt:lpstr>6</vt:lpstr>
      <vt:lpstr>7</vt:lpstr>
      <vt:lpstr>'7'!Nyomtatási_terület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Berhida</dc:creator>
  <cp:lastModifiedBy>Ági</cp:lastModifiedBy>
  <cp:lastPrinted>2021-03-19T12:31:18Z</cp:lastPrinted>
  <dcterms:created xsi:type="dcterms:W3CDTF">2017-02-09T14:59:06Z</dcterms:created>
  <dcterms:modified xsi:type="dcterms:W3CDTF">2021-03-31T13:34:47Z</dcterms:modified>
</cp:coreProperties>
</file>