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mell" sheetId="1" r:id="rId1"/>
    <sheet name="1.a" sheetId="2" r:id="rId2"/>
    <sheet name="2 mell" sheetId="3" r:id="rId3"/>
    <sheet name="2.a,2.b" sheetId="4" r:id="rId4"/>
    <sheet name="2-c" sheetId="5" r:id="rId5"/>
    <sheet name="3.mell. " sheetId="6" r:id="rId6"/>
    <sheet name="4.mell" sheetId="7" r:id="rId7"/>
    <sheet name="5.mell." sheetId="8" r:id="rId8"/>
    <sheet name="6.mell." sheetId="9" r:id="rId9"/>
    <sheet name="7 mell" sheetId="10" r:id="rId10"/>
    <sheet name="8.sz.mell" sheetId="11" r:id="rId11"/>
    <sheet name="9a mell" sheetId="12" r:id="rId12"/>
    <sheet name="9b mell" sheetId="13" r:id="rId13"/>
    <sheet name="9c mell" sheetId="14" r:id="rId14"/>
    <sheet name="10 mell" sheetId="15" r:id="rId15"/>
    <sheet name="11 mell" sheetId="16" r:id="rId16"/>
    <sheet name="12 mell" sheetId="17" r:id="rId17"/>
    <sheet name="13. mell" sheetId="18" r:id="rId18"/>
    <sheet name="14 mell" sheetId="19" r:id="rId19"/>
    <sheet name="Munka2" sheetId="20" r:id="rId20"/>
  </sheets>
  <definedNames>
    <definedName name="_xlnm.Print_Area" localSheetId="17">'13. mell'!$B$1:$O$32</definedName>
  </definedNames>
  <calcPr fullCalcOnLoad="1"/>
</workbook>
</file>

<file path=xl/sharedStrings.xml><?xml version="1.0" encoding="utf-8"?>
<sst xmlns="http://schemas.openxmlformats.org/spreadsheetml/2006/main" count="2463" uniqueCount="704">
  <si>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</si>
  <si>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</si>
  <si>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</si>
  <si>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</si>
  <si>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</si>
  <si>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</si>
  <si>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</si>
  <si>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</si>
  <si>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</si>
  <si>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</si>
  <si>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</si>
  <si>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</si>
  <si>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</si>
  <si>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</si>
  <si>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</si>
  <si>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</si>
  <si>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</si>
  <si>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</si>
  <si>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</si>
  <si>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</si>
  <si>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B115</t>
  </si>
  <si>
    <t>06</t>
  </si>
  <si>
    <t>B116</t>
  </si>
  <si>
    <t>07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</si>
  <si>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</si>
  <si>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</si>
  <si>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</si>
  <si>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</si>
  <si>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</si>
  <si>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</si>
  <si>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</si>
  <si>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</si>
  <si>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</si>
  <si>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</si>
  <si>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</si>
  <si>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</si>
  <si>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</si>
  <si>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</si>
  <si>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</si>
  <si>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</si>
  <si>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</si>
  <si>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</si>
  <si>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</si>
  <si>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</si>
  <si>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</si>
  <si>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</si>
  <si>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</si>
  <si>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</si>
  <si>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</si>
  <si>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</si>
  <si>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</si>
  <si>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</si>
  <si>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</si>
  <si>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</si>
  <si>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</si>
  <si>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</si>
  <si>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</si>
  <si>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</si>
  <si>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</si>
  <si>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</si>
  <si>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</si>
  <si>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</si>
  <si>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</si>
  <si>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</si>
  <si>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</si>
  <si>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</si>
  <si>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</si>
  <si>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</si>
  <si>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</si>
  <si>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</si>
  <si>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</si>
  <si>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</si>
  <si>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</si>
  <si>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</si>
  <si>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</si>
  <si>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</si>
  <si>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</si>
  <si>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</si>
  <si>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</si>
  <si>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</si>
  <si>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</si>
  <si>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</si>
  <si>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</si>
  <si>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</si>
  <si>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</si>
  <si>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</si>
  <si>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</si>
  <si>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</si>
  <si>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</si>
  <si>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</si>
  <si>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</si>
  <si>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</si>
  <si>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>B35</t>
  </si>
  <si>
    <t>32</t>
  </si>
  <si>
    <t xml:space="preserve">Egyéb közhatalmi bevételek </t>
  </si>
  <si>
    <t>B36</t>
  </si>
  <si>
    <t>33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</si>
  <si>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</si>
  <si>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</si>
  <si>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</si>
  <si>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</si>
  <si>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</si>
  <si>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</si>
  <si>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</si>
  <si>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</si>
  <si>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</si>
  <si>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</si>
  <si>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</si>
  <si>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</si>
  <si>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</si>
  <si>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</si>
  <si>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</si>
  <si>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</si>
  <si>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</si>
  <si>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</si>
  <si>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</si>
  <si>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</si>
  <si>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</si>
  <si>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</si>
  <si>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</si>
  <si>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</si>
  <si>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</si>
  <si>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</si>
  <si>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</si>
  <si>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</si>
  <si>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</si>
  <si>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</si>
  <si>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</si>
  <si>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</si>
  <si>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</si>
  <si>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</si>
  <si>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</si>
  <si>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</si>
  <si>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</si>
  <si>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</si>
  <si>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</si>
  <si>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</si>
  <si>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</si>
  <si>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</si>
  <si>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</si>
  <si>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</si>
  <si>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</si>
  <si>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</si>
  <si>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</si>
  <si>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</si>
  <si>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</si>
  <si>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</si>
  <si>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</si>
  <si>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</si>
  <si>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</si>
  <si>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</si>
  <si>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</si>
  <si>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</si>
  <si>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</si>
  <si>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</si>
  <si>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</si>
  <si>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</si>
  <si>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</si>
  <si>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</si>
  <si>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</si>
  <si>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</si>
  <si>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</si>
  <si>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</si>
  <si>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</si>
  <si>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</si>
  <si>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</si>
  <si>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</si>
  <si>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</si>
  <si>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</si>
  <si>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</si>
  <si>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</si>
  <si>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</si>
  <si>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</si>
  <si>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</si>
  <si>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</si>
  <si>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</si>
  <si>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</si>
  <si>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</si>
  <si>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</si>
  <si>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</si>
  <si>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</si>
  <si>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</si>
  <si>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</si>
  <si>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</si>
  <si>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</si>
  <si>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</si>
  <si>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</si>
  <si>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</si>
  <si>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</si>
  <si>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</si>
  <si>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</si>
  <si>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</si>
  <si>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</si>
  <si>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</si>
  <si>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</si>
  <si>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</si>
  <si>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</si>
  <si>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</si>
  <si>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</si>
  <si>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</si>
  <si>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</si>
  <si>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</si>
  <si>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</si>
  <si>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</si>
  <si>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</si>
  <si>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</si>
  <si>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</si>
  <si>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</si>
  <si>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</si>
  <si>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</si>
  <si>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</si>
  <si>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</si>
  <si>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</si>
  <si>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</si>
  <si>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</si>
  <si>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</si>
  <si>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</si>
  <si>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</si>
  <si>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</si>
  <si>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</si>
  <si>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</si>
  <si>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</si>
  <si>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</si>
  <si>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</si>
  <si>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</si>
  <si>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</si>
  <si>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</si>
  <si>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</si>
  <si>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</si>
  <si>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</si>
  <si>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</si>
  <si>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</si>
  <si>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</si>
  <si>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</si>
  <si>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</si>
  <si>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</si>
  <si>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</si>
  <si>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</si>
  <si>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</si>
  <si>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</si>
  <si>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</si>
  <si>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</si>
  <si>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</si>
  <si>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Bevételek</t>
  </si>
  <si>
    <t xml:space="preserve">    - ebből ÁHT-n belülre közvetített</t>
  </si>
  <si>
    <t xml:space="preserve">    - ebből áht-n kívülre közvetített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</si>
  <si>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</si>
  <si>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</si>
  <si>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</si>
  <si>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</si>
  <si>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</si>
  <si>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</si>
  <si>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Hitel-, kölcsöntörlesztés államháztartáson kívülre</t>
  </si>
  <si>
    <t xml:space="preserve">Belföldi értékpapírok kiadásai </t>
  </si>
  <si>
    <t>Külföldi finanszírozás kiadásai</t>
  </si>
  <si>
    <t>K913</t>
  </si>
  <si>
    <t>K914</t>
  </si>
  <si>
    <t>K915</t>
  </si>
  <si>
    <t>K916</t>
  </si>
  <si>
    <t>K917</t>
  </si>
  <si>
    <t>K918</t>
  </si>
  <si>
    <t>K91</t>
  </si>
  <si>
    <t>K911</t>
  </si>
  <si>
    <t>K912</t>
  </si>
  <si>
    <t>K92</t>
  </si>
  <si>
    <t>K9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</si>
  <si>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</si>
  <si>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</si>
  <si>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</si>
  <si>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</si>
  <si>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</si>
  <si>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</si>
  <si>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</si>
  <si>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 xml:space="preserve">Hitel-, kölcsönfelvétel államháztartáson kívülről </t>
  </si>
  <si>
    <t>Belföldi értékpapírok bevételei</t>
  </si>
  <si>
    <t>Külföldi finanszírozás bevételei</t>
  </si>
  <si>
    <t>B811</t>
  </si>
  <si>
    <t>B812</t>
  </si>
  <si>
    <t>B8131</t>
  </si>
  <si>
    <t>B8132</t>
  </si>
  <si>
    <t>B813</t>
  </si>
  <si>
    <t>B814</t>
  </si>
  <si>
    <t>B815</t>
  </si>
  <si>
    <t>B816</t>
  </si>
  <si>
    <t>B817</t>
  </si>
  <si>
    <t>B818</t>
  </si>
  <si>
    <t>B81</t>
  </si>
  <si>
    <t>B82</t>
  </si>
  <si>
    <t>B8</t>
  </si>
  <si>
    <t xml:space="preserve">  - ebből központi költségvetési szervek</t>
  </si>
  <si>
    <t xml:space="preserve">  - ebből Társadalombiztosítási Alapok</t>
  </si>
  <si>
    <t xml:space="preserve">  - ebből elkülönített állami alapok</t>
  </si>
  <si>
    <t xml:space="preserve">  - ebből helyi önkormányzatok és költségvetési szerveik</t>
  </si>
  <si>
    <t xml:space="preserve">  - ebből társulások és költségvetési szerveik</t>
  </si>
  <si>
    <t xml:space="preserve">  - ebből nemzetiségi önkormányzatok és költségvetési szerveik</t>
  </si>
  <si>
    <t>K5061</t>
  </si>
  <si>
    <t>K5062</t>
  </si>
  <si>
    <t>K5063</t>
  </si>
  <si>
    <t>K5064</t>
  </si>
  <si>
    <t>K5066</t>
  </si>
  <si>
    <t>Működési célú központosított tám (lakott külterületi fel)</t>
  </si>
  <si>
    <t>könyvtári és közművelődési feladat tám Berhida: 6118 fő</t>
  </si>
  <si>
    <t>időskorúak nappali ellátása</t>
  </si>
  <si>
    <t>házi segítségnyújtás</t>
  </si>
  <si>
    <t>szociális étkeztetés</t>
  </si>
  <si>
    <t xml:space="preserve">gyermekjóléti szolg. Kiegészítő  támog. 0-17 B: 1292   Vi: 128 </t>
  </si>
  <si>
    <t>Családsegítés  Kiegészítő  támog.</t>
  </si>
  <si>
    <t>gyermekjóléti szolgálat</t>
  </si>
  <si>
    <t>Bölcsődei ellátás</t>
  </si>
  <si>
    <t>Óvoda működtetési támogatás 4 hó</t>
  </si>
  <si>
    <t>Óvoda működtetési támogatás 8 hó</t>
  </si>
  <si>
    <t>óvodapedagógusok bértámog KIEGÉSZÍTÉS  3 hó</t>
  </si>
  <si>
    <t>óvodaped munkáját közvetlenül segítők bértámogatása  4 hó</t>
  </si>
  <si>
    <t>óvodapedagógusok bértámogatása  4 hó</t>
  </si>
  <si>
    <t>óvodaped munkáját közvetlenül segítők bértámogatása  8 hó</t>
  </si>
  <si>
    <t>óvodapedagógusok bértámogatása  8 hó</t>
  </si>
  <si>
    <t>Egyéb kötelező önkormányzati feladatok</t>
  </si>
  <si>
    <t xml:space="preserve">                                   közutak fenntartásának támog</t>
  </si>
  <si>
    <t xml:space="preserve">                                    köztemető fenntartással kapcs fel</t>
  </si>
  <si>
    <t xml:space="preserve">                                    közvilágítás fenntartása</t>
  </si>
  <si>
    <t>Település üzemeltetés: zöldterület-gazdálkodás</t>
  </si>
  <si>
    <t>Önkormányzati hivatal működésének támogatása</t>
  </si>
  <si>
    <t>Forint</t>
  </si>
  <si>
    <t xml:space="preserve">Önkormányzatok működési támogatásai      </t>
  </si>
  <si>
    <t>Rovatrend</t>
  </si>
  <si>
    <t>1.)Helyi önkormányzatok működésének általános támogatása</t>
  </si>
  <si>
    <t>2.)Települési önkorm. Egyes köznevelési feladatainak támoga</t>
  </si>
  <si>
    <t>3.) Tel önk szociális, gyermekjóléti és gyermekétk fel tám</t>
  </si>
  <si>
    <t>4.) Tel önk kulturális feladatainak támogatása</t>
  </si>
  <si>
    <t>gyermekétkeztetés szempontjából elismert dolgozók bértámog</t>
  </si>
  <si>
    <t>B4031</t>
  </si>
  <si>
    <t>B4032</t>
  </si>
  <si>
    <t>bölcsődei ellátás hátrányos helyzetű gyermek</t>
  </si>
  <si>
    <t xml:space="preserve">Tulajdonosi bevételek </t>
  </si>
  <si>
    <t>B162</t>
  </si>
  <si>
    <t>B161</t>
  </si>
  <si>
    <t>B163</t>
  </si>
  <si>
    <t>B164</t>
  </si>
  <si>
    <t>B165</t>
  </si>
  <si>
    <t>B166</t>
  </si>
  <si>
    <t>ÖSSZESEN</t>
  </si>
  <si>
    <t>Önkorm</t>
  </si>
  <si>
    <t>Hivatal</t>
  </si>
  <si>
    <t>TESZ</t>
  </si>
  <si>
    <t>Süni</t>
  </si>
  <si>
    <t>Kultúrház</t>
  </si>
  <si>
    <t>Összesen</t>
  </si>
  <si>
    <t xml:space="preserve"> ebből külterületi lakos</t>
  </si>
  <si>
    <t xml:space="preserve"> ebből szerkezetátalakítási önk-ok köznevelési feladat tám.</t>
  </si>
  <si>
    <t>Önkormányzat</t>
  </si>
  <si>
    <t>Berhida Város Önkormányzata</t>
  </si>
  <si>
    <t xml:space="preserve">állami támogatások részletezése </t>
  </si>
  <si>
    <t xml:space="preserve">  - ebből fejezeti kezelésű </t>
  </si>
  <si>
    <t>B167</t>
  </si>
  <si>
    <t>adatok ezer Ft-ban</t>
  </si>
  <si>
    <t>Kiadások</t>
  </si>
  <si>
    <t xml:space="preserve">Kultúrház </t>
  </si>
  <si>
    <t>Eredeti ei</t>
  </si>
  <si>
    <t>1. melléklet</t>
  </si>
  <si>
    <t>2. melléklet</t>
  </si>
  <si>
    <t xml:space="preserve">  - ebből köznevelési társulásnak </t>
  </si>
  <si>
    <t>K50651</t>
  </si>
  <si>
    <t xml:space="preserve">  - ebből szociális társulásnak</t>
  </si>
  <si>
    <t>K50652</t>
  </si>
  <si>
    <t>K50653</t>
  </si>
  <si>
    <t xml:space="preserve">Személyi juttatások </t>
  </si>
  <si>
    <t xml:space="preserve">Dologi kiadások </t>
  </si>
  <si>
    <t xml:space="preserve">Ellátottak pénzbeli juttatásai </t>
  </si>
  <si>
    <t xml:space="preserve">Egyéb működési célú kiadások </t>
  </si>
  <si>
    <t>Beruházások</t>
  </si>
  <si>
    <t xml:space="preserve">Felújítások </t>
  </si>
  <si>
    <t xml:space="preserve">Egyéb felhalmozási célú kiadások </t>
  </si>
  <si>
    <t>Költségvetési kiadások</t>
  </si>
  <si>
    <t xml:space="preserve">Belföldi finanszírozás kiadásai </t>
  </si>
  <si>
    <t xml:space="preserve">Finanszírozási kiadások </t>
  </si>
  <si>
    <t xml:space="preserve">Összes kiadás </t>
  </si>
  <si>
    <t xml:space="preserve">Önkormányzatok működési támogatásai </t>
  </si>
  <si>
    <t xml:space="preserve">Működési célú támogatások államháztartáson belülről </t>
  </si>
  <si>
    <t xml:space="preserve">Felhalmozási célú támogatások államháztartáson belülről </t>
  </si>
  <si>
    <t>Jövedelemadók</t>
  </si>
  <si>
    <t xml:space="preserve">Termékek és szolgáltatások adói </t>
  </si>
  <si>
    <t xml:space="preserve">Közhatalmi bevételek </t>
  </si>
  <si>
    <t>Működési bevételek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</si>
  <si>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</si>
  <si>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</si>
  <si>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</si>
  <si>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</si>
  <si>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</si>
  <si>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</si>
  <si>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</si>
  <si>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t xml:space="preserve">Összes bevétel </t>
  </si>
  <si>
    <t xml:space="preserve">dologi </t>
  </si>
  <si>
    <t>járulék</t>
  </si>
  <si>
    <t xml:space="preserve">személyi </t>
  </si>
  <si>
    <t>E</t>
  </si>
  <si>
    <t>D</t>
  </si>
  <si>
    <t>C</t>
  </si>
  <si>
    <t>B</t>
  </si>
  <si>
    <t>A</t>
  </si>
  <si>
    <t xml:space="preserve">                                                                            BERHIDA VÁROS ÖNKORMÁNYZATA</t>
  </si>
  <si>
    <t>Felújítások</t>
  </si>
  <si>
    <t>2/a. melléklet</t>
  </si>
  <si>
    <t>Eredeti előirányzat</t>
  </si>
  <si>
    <t>2/b. melléklet</t>
  </si>
  <si>
    <t>F</t>
  </si>
  <si>
    <t>G</t>
  </si>
  <si>
    <t>felújítás</t>
  </si>
  <si>
    <t>felhalmozás</t>
  </si>
  <si>
    <t>H</t>
  </si>
  <si>
    <t>céltartalék</t>
  </si>
  <si>
    <t xml:space="preserve">II.  Felhalmozási célra maradvány igénybevétel </t>
  </si>
  <si>
    <t>Maradványból történő finanszírozási kiad. össz</t>
  </si>
  <si>
    <t xml:space="preserve">I. Működési célra maradvány igénybevétel </t>
  </si>
  <si>
    <t>E műk c tám</t>
  </si>
  <si>
    <t xml:space="preserve">                                    BERHIDA VÁROS ÖNKORMÁNYZATA</t>
  </si>
  <si>
    <t>4. melléklet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</si>
  <si>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</si>
  <si>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</si>
  <si>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</si>
  <si>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</si>
  <si>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</si>
  <si>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</si>
  <si>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</si>
  <si>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</si>
  <si>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</si>
  <si>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</si>
  <si>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b.)</t>
  </si>
  <si>
    <t>Közhatalmi bevételek</t>
  </si>
  <si>
    <t>c.)</t>
  </si>
  <si>
    <t>d.)</t>
  </si>
  <si>
    <t>e.)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</si>
  <si>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</si>
  <si>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</si>
  <si>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</si>
  <si>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</si>
  <si>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</si>
  <si>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</si>
  <si>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</si>
  <si>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</si>
  <si>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</si>
  <si>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</si>
  <si>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2.)</t>
  </si>
  <si>
    <t>3.)</t>
  </si>
  <si>
    <t>4.)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</si>
  <si>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</si>
  <si>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</si>
  <si>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</si>
  <si>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</si>
  <si>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</si>
  <si>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</si>
  <si>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</si>
  <si>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</si>
  <si>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</si>
  <si>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</si>
  <si>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Műk c támogatások áht belülről</t>
  </si>
  <si>
    <t>Működési átvett pénzeszközök</t>
  </si>
  <si>
    <t>Felhalmozási c támog. Áht-n bel</t>
  </si>
  <si>
    <t>Felhalmozási bevételek</t>
  </si>
  <si>
    <t>Egyéb felhalmozási c átvett pe</t>
  </si>
  <si>
    <t>Ellátottak pénzbeli jutt</t>
  </si>
  <si>
    <t>Személyi juttatások</t>
  </si>
  <si>
    <t>Munkaadókat t járulékok</t>
  </si>
  <si>
    <t>Dologi kiadások</t>
  </si>
  <si>
    <t>Egyéb műk c kiadások</t>
  </si>
  <si>
    <t>Egyéb felhalm c kiadások</t>
  </si>
  <si>
    <t>Felhalm c maradvány igénybev</t>
  </si>
  <si>
    <t>Műk. C. maradvány igénybevét.</t>
  </si>
  <si>
    <t>5. melléklet</t>
  </si>
  <si>
    <t xml:space="preserve">               Közösségi szolgáltatások támogatása </t>
  </si>
  <si>
    <t>I.)   Sporttámogatás működési célú</t>
  </si>
  <si>
    <t>Sporttámogatás összesen működési célú:</t>
  </si>
  <si>
    <t>II.)  Egyéb támogatás összesen működési célú</t>
  </si>
  <si>
    <t xml:space="preserve">Támogatások összesen működési célú: </t>
  </si>
  <si>
    <t>A támogatások összege a megállapodásokban foglaltak szerint használhatók fel.</t>
  </si>
  <si>
    <t>III.) Polgárőrség Berhida</t>
  </si>
  <si>
    <t>3.  melléklet</t>
  </si>
  <si>
    <t>BEVÉTELI JOGCÍMEK</t>
  </si>
  <si>
    <t>Műv.ház</t>
  </si>
  <si>
    <t>TESZ, közf.</t>
  </si>
  <si>
    <t>Köz Önk.Hiv.</t>
  </si>
  <si>
    <t>Intézm.létszámkeret  fő:</t>
  </si>
  <si>
    <t xml:space="preserve"> + 6-8 órás közfoglalk létsz</t>
  </si>
  <si>
    <t>LÉTSZÁMKERET összesen:</t>
  </si>
  <si>
    <t xml:space="preserve">Költségvetési szervek engedélyezett létszám kerete </t>
  </si>
  <si>
    <t xml:space="preserve">Önkormányzati létszámkeret </t>
  </si>
  <si>
    <t>a.) polgármester</t>
  </si>
  <si>
    <t>fő</t>
  </si>
  <si>
    <t>b.) alpolgármester</t>
  </si>
  <si>
    <t>c.) önkormányzati képviselők</t>
  </si>
  <si>
    <t>d.) védőnők</t>
  </si>
  <si>
    <t>Összesen:</t>
  </si>
  <si>
    <t>8.  melléklet</t>
  </si>
  <si>
    <t>Több éves kihatással járó döntésekből származó kötelezettségek célok szerint, évenkénti bontásban</t>
  </si>
  <si>
    <t>Lejárat és eszközök szerinti bontásban (e/Ft-ban)</t>
  </si>
  <si>
    <t xml:space="preserve">B </t>
  </si>
  <si>
    <t>I</t>
  </si>
  <si>
    <t>J</t>
  </si>
  <si>
    <t>Sorszám</t>
  </si>
  <si>
    <t>Kötelezett-</t>
  </si>
  <si>
    <t xml:space="preserve">Lejárat </t>
  </si>
  <si>
    <t xml:space="preserve">Hitel jellege </t>
  </si>
  <si>
    <t>ségváll.</t>
  </si>
  <si>
    <t>éve</t>
  </si>
  <si>
    <t xml:space="preserve">előtti </t>
  </si>
  <si>
    <t>kifizetés</t>
  </si>
  <si>
    <t>5.</t>
  </si>
  <si>
    <t>6.</t>
  </si>
  <si>
    <t>7.</t>
  </si>
  <si>
    <t>8.</t>
  </si>
  <si>
    <t>Működési célú</t>
  </si>
  <si>
    <t xml:space="preserve">Felhalmozási célú </t>
  </si>
  <si>
    <t>9.</t>
  </si>
  <si>
    <t>10.</t>
  </si>
  <si>
    <t>11.</t>
  </si>
  <si>
    <t>Összesen: (1+6)</t>
  </si>
  <si>
    <t>6. melléklet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</si>
  <si>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</si>
  <si>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</si>
  <si>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</si>
  <si>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</si>
  <si>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</si>
  <si>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</si>
  <si>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</si>
  <si>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</si>
  <si>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</si>
  <si>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>Bursa Hung. (ösztöndíj tám)</t>
  </si>
  <si>
    <t>Gyermekvéd.támog.</t>
  </si>
  <si>
    <t>Temetési segély</t>
  </si>
  <si>
    <t>Köztemetés</t>
  </si>
  <si>
    <t>ellátottak pénzbeli juttatásai</t>
  </si>
  <si>
    <t xml:space="preserve">Átmeneti segély </t>
  </si>
  <si>
    <t xml:space="preserve">gyermekétkeztetés üzemeltetési támogatása  </t>
  </si>
  <si>
    <t>Berhida Város Önkormányzatának</t>
  </si>
  <si>
    <t xml:space="preserve">Bevételi jogcím </t>
  </si>
  <si>
    <t>27.</t>
  </si>
  <si>
    <t>kezességvállalással kapcsolatos megtérülés</t>
  </si>
  <si>
    <t>bírság, pótlék és díj bevétel</t>
  </si>
  <si>
    <t>osztalék, hozam bevétel</t>
  </si>
  <si>
    <t>önk-i vagyon értékesítésből sz bev</t>
  </si>
  <si>
    <t>iparűzési adó</t>
  </si>
  <si>
    <t>magánszemélyek kommunális adója</t>
  </si>
  <si>
    <t>építmény adó</t>
  </si>
  <si>
    <t xml:space="preserve">bevételi </t>
  </si>
  <si>
    <t>2017 év</t>
  </si>
  <si>
    <t xml:space="preserve">F </t>
  </si>
  <si>
    <t>10.  melléklet</t>
  </si>
  <si>
    <t xml:space="preserve">Az Önkormányzat saját bevételének alakulásáról </t>
  </si>
  <si>
    <t>tárgyi eszköz és imm jószág értékes sz bev</t>
  </si>
  <si>
    <t>13. melléklet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</si>
  <si>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</si>
  <si>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</si>
  <si>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</si>
  <si>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</si>
  <si>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</si>
  <si>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</si>
  <si>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</si>
  <si>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</si>
  <si>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</si>
  <si>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</si>
  <si>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</si>
  <si>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</si>
  <si>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</si>
  <si>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</si>
  <si>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</si>
  <si>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</si>
  <si>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>Ellátottak pénzbeli juttatásai</t>
  </si>
  <si>
    <t>Egyéb működési célú kiadások</t>
  </si>
  <si>
    <t>KIADÁSOK ÖSSZESEN:</t>
  </si>
  <si>
    <t>Működési célú átvett pénzeszközök</t>
  </si>
  <si>
    <t>Felhalmozási célú átvett pénzeszközök</t>
  </si>
  <si>
    <t>BEVÉTELEK ÖSSZESEN:</t>
  </si>
  <si>
    <t>Irányító szervtől finansz támogatás</t>
  </si>
  <si>
    <t>Költségvetési maradvány igénybevétele</t>
  </si>
  <si>
    <t>Finanszírozási bevételek</t>
  </si>
  <si>
    <t>Költségvetési bevételek</t>
  </si>
  <si>
    <t>Felhalmozási célú támogatások államháztartáson belülről</t>
  </si>
  <si>
    <t>Működési célú támogatások államháztartáson belül</t>
  </si>
  <si>
    <t>Egyéb felhalmozási célú támogatások</t>
  </si>
  <si>
    <t xml:space="preserve">Beruházások </t>
  </si>
  <si>
    <t>Uniós projekt megnevezése</t>
  </si>
  <si>
    <t>Kiadás</t>
  </si>
  <si>
    <t>Önkormányzati forrás</t>
  </si>
  <si>
    <t>Összes bevétel</t>
  </si>
  <si>
    <t>Uniós támogatás</t>
  </si>
  <si>
    <t>Sorsz</t>
  </si>
  <si>
    <t>14.  melléklet</t>
  </si>
  <si>
    <t>2/c melléklet</t>
  </si>
  <si>
    <t>Immateriális javak, vagy jogok beszerzése, létesítése</t>
  </si>
  <si>
    <t>Lakott külterülettel kapcs feladatok</t>
  </si>
  <si>
    <t xml:space="preserve">Kieg tám. Óv pedag minősítéséhez II. kategóriába sorolt </t>
  </si>
  <si>
    <t xml:space="preserve">                                                        Mesterped kategóriába sorolt</t>
  </si>
  <si>
    <t>Családsegítés  B: 6118   Vi: 662 = 6780 fő           (6072,671)</t>
  </si>
  <si>
    <t>Ft-ban</t>
  </si>
  <si>
    <t>1.a melléklet</t>
  </si>
  <si>
    <t xml:space="preserve">Hozzájárulás pénzbeli szociális ellátásokhoz </t>
  </si>
  <si>
    <t>2018 év</t>
  </si>
  <si>
    <t>ÁHT belüli megelőlegezések visszafiz</t>
  </si>
  <si>
    <t xml:space="preserve">III.  Finanszírozási célra maradvány igénybevétel </t>
  </si>
  <si>
    <t>finansz kia</t>
  </si>
  <si>
    <t>beszámítás</t>
  </si>
  <si>
    <t>2017.</t>
  </si>
  <si>
    <t>2018.</t>
  </si>
  <si>
    <t>Lakhatási támog</t>
  </si>
  <si>
    <t>Települési támogatás</t>
  </si>
  <si>
    <t>Közgyógyell,betegséggel kapcs</t>
  </si>
  <si>
    <t>Kötelezően ellátandó feladatok</t>
  </si>
  <si>
    <t>Önként vállalt feladatok</t>
  </si>
  <si>
    <t>Államigazgatási feladatok</t>
  </si>
  <si>
    <t>Az önkormányzat által adott közvetett támogatások, kedvezmények</t>
  </si>
  <si>
    <t>7.  melléklet</t>
  </si>
  <si>
    <t xml:space="preserve">Kedvezmény nélkül </t>
  </si>
  <si>
    <t xml:space="preserve">Kedvezmények </t>
  </si>
  <si>
    <t>elérhető</t>
  </si>
  <si>
    <t>összege</t>
  </si>
  <si>
    <t>bevétel  e/Ft</t>
  </si>
  <si>
    <t>e/Ft</t>
  </si>
  <si>
    <t>házi gondozás térítési díj</t>
  </si>
  <si>
    <t>szoc. étkeztetés térítési díj</t>
  </si>
  <si>
    <t>gépjármű adó bevétel</t>
  </si>
  <si>
    <t>magánsz kommunális adó bev</t>
  </si>
  <si>
    <t>2016. évi költségvetés</t>
  </si>
  <si>
    <t>2015. évről áthúzódó bérkompenzáció</t>
  </si>
  <si>
    <t>M?Köznevelési intézmények m űködt kapcs támogatás</t>
  </si>
  <si>
    <t>szünidei gyermekétkeztetés</t>
  </si>
  <si>
    <t>Családsegítés és gyermekjóléti szolgáltatás</t>
  </si>
  <si>
    <t>ÖNK 2015. dec állami előleg visszaf</t>
  </si>
  <si>
    <t>ÖNK integrált településfejlesztési stratégia</t>
  </si>
  <si>
    <t>ÖNK elkerülő út eng-kiviteli terv</t>
  </si>
  <si>
    <t>ÖNK városközpont zöldpark kial munk, tervek</t>
  </si>
  <si>
    <t>ÖNK adosságkon pály út-járda pályázat műsz ell</t>
  </si>
  <si>
    <t>ÖNK Veszprémi-Orgona út között telkek villamosterv</t>
  </si>
  <si>
    <t>ÖNK Kossuth u. 26. szolg. Lakás felújítási munkái</t>
  </si>
  <si>
    <t xml:space="preserve">ÖNK Süni Óvoda nyílászáró csere </t>
  </si>
  <si>
    <t>ÖNK Hétszín Óvoda átalakítási, felúj enged és kivit terv</t>
  </si>
  <si>
    <t>ÖNK Hétszín Óvoda konyhatechnológiai terv</t>
  </si>
  <si>
    <t xml:space="preserve">                               2016. évi költségvetési tervben a költségvetési maradvány igénybevétel és hiány részletezése</t>
  </si>
  <si>
    <t>ÖNK Kiskovácsi szennyvízátemelő szivattyú csere</t>
  </si>
  <si>
    <t>Tel önkorm szociális és gyermekjóléti, gyermekétk  feladatainak támogatása</t>
  </si>
  <si>
    <t>Működési célú költségvetési támogatások és kiegészítő támogatások</t>
  </si>
  <si>
    <r>
      <t xml:space="preserve">  - ebből elkülönített állami alapok </t>
    </r>
    <r>
      <rPr>
        <b/>
        <sz val="10"/>
        <color indexed="8"/>
        <rFont val="Arial"/>
        <family val="2"/>
      </rPr>
      <t>(MUNKAÜGYI KP  közfoglalk)</t>
    </r>
  </si>
  <si>
    <t xml:space="preserve">Elszámolásból származó  bevételek </t>
  </si>
  <si>
    <t xml:space="preserve">ÖNK út-járda felújítás adósságkonsz pály </t>
  </si>
  <si>
    <t xml:space="preserve">ÖNK út-járda beruházás adósságkonsz pály </t>
  </si>
  <si>
    <t xml:space="preserve">ÖNK Süni Óvoda tető felújítás adósságkonsz pály </t>
  </si>
  <si>
    <t>ÖNK út-járda felújítások adosságkonsz pály +műsz ell kv-i m,</t>
  </si>
  <si>
    <t>ÖNK Süni óvoda tető felújítás adósságkonsz pály+kieg kv-i m</t>
  </si>
  <si>
    <t>ÖNK intézményi felújításokhoz kapcs tervek  kv-i m</t>
  </si>
  <si>
    <t>ÖNK Mesteriskola pályázat tervek  kv-i m</t>
  </si>
  <si>
    <t>ÖNK Kossuth u. 26. szolg. Lakás felújítási munkái kv-i m</t>
  </si>
  <si>
    <t>ÖNK Süni Óvoda nyílászáró csere kv-i m</t>
  </si>
  <si>
    <t>ÖNK Hétszín Óvoda átalakítási, felúj enged és kivit terv kv-i m</t>
  </si>
  <si>
    <t>ÖNK Hétszín Óvoda konyhatechnológiai terv kv-i m</t>
  </si>
  <si>
    <t>ÖNK út-járda felújítások adosságkonsz pály +műsz ell kv-i m</t>
  </si>
  <si>
    <t>ÖNK intézményi beruházásokhoz kapcs tervek   kv-i m</t>
  </si>
  <si>
    <t>ÖNK városközpont zöldpark kial munk, tervek  kv-i m</t>
  </si>
  <si>
    <t>ÖNK integrált településfejlesztési stratégia  kv-i m</t>
  </si>
  <si>
    <t>ÖNK elkerülő út eng-kiviteli terv   kv-i m</t>
  </si>
  <si>
    <t>ÖNK Veszprémi-Orgona út között telkek villamosterv  kv-i m</t>
  </si>
  <si>
    <t>ÖNK köznevelési intézmények egyéb eszközbeszerzés  kv-i m</t>
  </si>
  <si>
    <t>ÖNK védőnői szolg. Egyéb eszközbeszerzés   kv-i m</t>
  </si>
  <si>
    <t>ÖNK intézményi beruházásokhoz kapcs tervek  kv-i m</t>
  </si>
  <si>
    <t>ÖNK Önk Hivatal vizesblokk felújítás</t>
  </si>
  <si>
    <t>ÖNK Helyi Környezetvédelmi Alap HKA</t>
  </si>
  <si>
    <t>ÖNK ingatlan havaria</t>
  </si>
  <si>
    <t>ÖNK TESZ telephely vásárlás</t>
  </si>
  <si>
    <t>ÖNK pályázati tartalék</t>
  </si>
  <si>
    <t>ÖNK hulladékudvar kerítés felújítás</t>
  </si>
  <si>
    <t>ÖNK hulladékudvar kerítés felújítás  kv-i mar</t>
  </si>
  <si>
    <t>ÖNK Önk Hivatal vizesblokk felújítás kv-i mar</t>
  </si>
  <si>
    <t>TESZ jármű felújítás</t>
  </si>
  <si>
    <t>ÖH informatikai eszköz felújítás</t>
  </si>
  <si>
    <t>ÖH egyéb gép, berendezés felújítás</t>
  </si>
  <si>
    <t>2016.évi MÉRLEGTERV</t>
  </si>
  <si>
    <t>iránítószervi támogatás</t>
  </si>
  <si>
    <t>Össz bevétel</t>
  </si>
  <si>
    <t>Össz Kiadás</t>
  </si>
  <si>
    <t>Áht megelőleg visszafiz</t>
  </si>
  <si>
    <t>2016 évi költségvetés</t>
  </si>
  <si>
    <t>2016. Évi költségvetéséhez</t>
  </si>
  <si>
    <t>2019.</t>
  </si>
  <si>
    <t>2019. után</t>
  </si>
  <si>
    <t>2016. év</t>
  </si>
  <si>
    <t>2019 év</t>
  </si>
  <si>
    <t>idősek nappali ell térítési díj</t>
  </si>
  <si>
    <t>áth</t>
  </si>
  <si>
    <t>ÖH imm javak (254) inform eszk (635) egyéb tárgyi eszk (254)</t>
  </si>
  <si>
    <t>TESZ egyéb tárgyi eszközök beszerz</t>
  </si>
  <si>
    <t>TESZ imm javak (139) inform eszk (191)</t>
  </si>
  <si>
    <t>Süni inform eszk (51) egyéb tárgyi eszköz(152)</t>
  </si>
  <si>
    <t>Kultúrház egyéb tárgyi eszköz</t>
  </si>
  <si>
    <t>Kultúrház könyv beszerzés (éven túli)</t>
  </si>
  <si>
    <t>Kultúrház egyéb tárgyi eszköz érdekeltségnöv pály-hoz önrész</t>
  </si>
  <si>
    <t>Működési célú központosított előirányzatok</t>
  </si>
  <si>
    <t>Helyi önkormányzatok kiegészítő támogatásai</t>
  </si>
  <si>
    <t>ÖNK Pgytp üzletsor mellett vízmérő kialakítási munkák</t>
  </si>
  <si>
    <t>ÖNK Pgytp Orgona u. 1/1 üzlet burkolási munkák</t>
  </si>
  <si>
    <t>ÖNK Pgytp üzletsor mellett vízmérő kialakítási munkák k-vi mar</t>
  </si>
  <si>
    <t>TESZ közfoglalkoztatottak</t>
  </si>
  <si>
    <t>Bevételek és kiadások</t>
  </si>
  <si>
    <t>2015. évi költségvetésről</t>
  </si>
  <si>
    <t>2015. évi költségvetés-ről</t>
  </si>
  <si>
    <t>2016. Év</t>
  </si>
  <si>
    <t xml:space="preserve">Az Önkormányzat és az önkormányzati költségvetési szervek európai uniós forrásból megvalósítás alatt lévő projektjei </t>
  </si>
  <si>
    <t>a 6/2016. (II.26.)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</si>
</sst>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\ _F_t_-;\-* #,##0\ _F_t_-;_-* &quot;-&quot;??\ _F_t_-;_-@_-"/>
    <numFmt numFmtId="168" formatCode="_-* #,##0.0\ _F_t_-;\-* #,##0.0\ _F_t_-;_-* &quot;-&quot;??\ _F_t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sz val="10"/>
      <color indexed="14"/>
      <name val="Arial CE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 CE"/>
      <family val="0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 style="dashed">
        <color indexed="22"/>
      </top>
      <bottom/>
    </border>
    <border>
      <left style="medium"/>
      <right/>
      <top style="dashed">
        <color indexed="22"/>
      </top>
      <bottom style="dashed">
        <color indexed="22"/>
      </bottom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ashed">
        <color indexed="22"/>
      </top>
      <bottom style="dashed">
        <color indexed="22"/>
      </bottom>
    </border>
    <border>
      <left/>
      <right style="thin"/>
      <top/>
      <bottom/>
    </border>
    <border>
      <left style="thin"/>
      <right style="thin"/>
      <top style="dashed">
        <color indexed="22"/>
      </top>
      <bottom/>
    </border>
    <border>
      <left style="thin"/>
      <right style="thin"/>
      <top style="dashed">
        <color indexed="22"/>
      </top>
      <bottom style="dashed">
        <color indexed="22"/>
      </bottom>
    </border>
    <border>
      <left style="medium"/>
      <right/>
      <top/>
      <bottom style="dashed">
        <color indexed="22"/>
      </bottom>
    </border>
    <border>
      <left style="thin"/>
      <right style="thin"/>
      <top/>
      <bottom style="dashed">
        <color indexed="2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>
        <color indexed="22"/>
      </bottom>
    </border>
    <border>
      <left style="thin"/>
      <right style="thin"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/>
      <top style="medium"/>
      <bottom style="medium"/>
    </border>
    <border>
      <left style="thick"/>
      <right style="thin"/>
      <top/>
      <bottom/>
    </border>
    <border>
      <left style="thick"/>
      <right style="thin"/>
      <top style="dashed">
        <color indexed="22"/>
      </top>
      <bottom/>
    </border>
    <border>
      <left style="thick"/>
      <right style="thin"/>
      <top style="medium"/>
      <bottom style="medium"/>
    </border>
    <border>
      <left style="thick"/>
      <right style="thin"/>
      <top/>
      <bottom style="dashed">
        <color indexed="22"/>
      </bottom>
    </border>
    <border>
      <left style="thick"/>
      <right style="thin"/>
      <top style="dashed">
        <color indexed="22"/>
      </top>
      <bottom style="dashed">
        <color indexed="22"/>
      </bottom>
    </border>
    <border>
      <left style="thick"/>
      <right style="thin"/>
      <top style="medium"/>
      <bottom/>
    </border>
    <border>
      <left style="thick"/>
      <right style="thin"/>
      <top style="thin"/>
      <bottom style="thin"/>
    </border>
    <border>
      <left style="thin"/>
      <right style="thin"/>
      <top style="thin">
        <color indexed="55"/>
      </top>
      <bottom/>
    </border>
    <border>
      <left/>
      <right style="thin"/>
      <top style="thin">
        <color indexed="55"/>
      </top>
      <bottom style="thin">
        <color indexed="55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 style="thick"/>
    </border>
    <border>
      <left/>
      <right/>
      <top style="thin"/>
      <bottom style="thin"/>
    </border>
    <border>
      <left style="medium"/>
      <right style="thin"/>
      <top style="thin"/>
      <bottom style="thick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4" fontId="5" fillId="0" borderId="11" xfId="0" applyNumberFormat="1" applyFont="1" applyFill="1" applyBorder="1" applyAlignment="1" quotePrefix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5" fontId="5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165" fontId="2" fillId="0" borderId="16" xfId="0" applyNumberFormat="1" applyFont="1" applyFill="1" applyBorder="1" applyAlignment="1">
      <alignment vertical="center"/>
    </xf>
    <xf numFmtId="0" fontId="32" fillId="0" borderId="15" xfId="0" applyFont="1" applyBorder="1" applyAlignment="1">
      <alignment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32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3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3" fontId="5" fillId="33" borderId="17" xfId="0" applyNumberFormat="1" applyFont="1" applyFill="1" applyBorder="1" applyAlignment="1">
      <alignment horizontal="center" vertical="center"/>
    </xf>
    <xf numFmtId="0" fontId="7" fillId="0" borderId="0" xfId="60">
      <alignment/>
      <protection/>
    </xf>
    <xf numFmtId="0" fontId="9" fillId="0" borderId="18" xfId="60" applyFont="1" applyBorder="1">
      <alignment/>
      <protection/>
    </xf>
    <xf numFmtId="0" fontId="9" fillId="0" borderId="19" xfId="60" applyFont="1" applyFill="1" applyBorder="1">
      <alignment/>
      <protection/>
    </xf>
    <xf numFmtId="167" fontId="10" fillId="35" borderId="20" xfId="42" applyNumberFormat="1" applyFont="1" applyFill="1" applyBorder="1" applyAlignment="1">
      <alignment/>
    </xf>
    <xf numFmtId="0" fontId="7" fillId="0" borderId="21" xfId="60" applyFont="1" applyFill="1" applyBorder="1">
      <alignment/>
      <protection/>
    </xf>
    <xf numFmtId="0" fontId="7" fillId="0" borderId="22" xfId="60" applyFont="1" applyFill="1" applyBorder="1">
      <alignment/>
      <protection/>
    </xf>
    <xf numFmtId="0" fontId="7" fillId="0" borderId="23" xfId="60" applyFont="1" applyFill="1" applyBorder="1">
      <alignment/>
      <protection/>
    </xf>
    <xf numFmtId="3" fontId="9" fillId="36" borderId="24" xfId="42" applyNumberFormat="1" applyFont="1" applyFill="1" applyBorder="1" applyAlignment="1" applyProtection="1">
      <alignment/>
      <protection/>
    </xf>
    <xf numFmtId="167" fontId="9" fillId="0" borderId="25" xfId="42" applyNumberFormat="1" applyFont="1" applyFill="1" applyBorder="1" applyAlignment="1" applyProtection="1">
      <alignment/>
      <protection/>
    </xf>
    <xf numFmtId="167" fontId="7" fillId="0" borderId="0" xfId="42" applyNumberFormat="1" applyFont="1" applyFill="1" applyBorder="1" applyAlignment="1" applyProtection="1">
      <alignment/>
      <protection/>
    </xf>
    <xf numFmtId="0" fontId="11" fillId="0" borderId="20" xfId="68" applyFont="1" applyFill="1" applyBorder="1">
      <alignment/>
      <protection/>
    </xf>
    <xf numFmtId="0" fontId="7" fillId="0" borderId="25" xfId="60" applyBorder="1">
      <alignment/>
      <protection/>
    </xf>
    <xf numFmtId="3" fontId="9" fillId="36" borderId="16" xfId="42" applyNumberFormat="1" applyFont="1" applyFill="1" applyBorder="1" applyAlignment="1" applyProtection="1">
      <alignment/>
      <protection/>
    </xf>
    <xf numFmtId="0" fontId="7" fillId="0" borderId="13" xfId="60" applyBorder="1" applyAlignment="1">
      <alignment horizontal="center"/>
      <protection/>
    </xf>
    <xf numFmtId="0" fontId="9" fillId="0" borderId="26" xfId="60" applyFont="1" applyBorder="1">
      <alignment/>
      <protection/>
    </xf>
    <xf numFmtId="0" fontId="9" fillId="0" borderId="13" xfId="60" applyFont="1" applyBorder="1">
      <alignment/>
      <protection/>
    </xf>
    <xf numFmtId="0" fontId="14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0" fontId="9" fillId="0" borderId="25" xfId="60" applyFont="1" applyBorder="1">
      <alignment/>
      <protection/>
    </xf>
    <xf numFmtId="0" fontId="11" fillId="0" borderId="20" xfId="60" applyFont="1" applyFill="1" applyBorder="1">
      <alignment/>
      <protection/>
    </xf>
    <xf numFmtId="0" fontId="9" fillId="0" borderId="12" xfId="60" applyFont="1" applyBorder="1">
      <alignment/>
      <protection/>
    </xf>
    <xf numFmtId="0" fontId="9" fillId="0" borderId="19" xfId="60" applyFont="1" applyBorder="1">
      <alignment/>
      <protection/>
    </xf>
    <xf numFmtId="0" fontId="11" fillId="0" borderId="27" xfId="68" applyFont="1" applyFill="1" applyBorder="1">
      <alignment/>
      <protection/>
    </xf>
    <xf numFmtId="0" fontId="11" fillId="0" borderId="28" xfId="60" applyFont="1" applyFill="1" applyBorder="1">
      <alignment/>
      <protection/>
    </xf>
    <xf numFmtId="167" fontId="10" fillId="0" borderId="29" xfId="42" applyNumberFormat="1" applyFont="1" applyFill="1" applyBorder="1" applyAlignment="1" applyProtection="1">
      <alignment/>
      <protection/>
    </xf>
    <xf numFmtId="0" fontId="9" fillId="0" borderId="18" xfId="60" applyFont="1" applyFill="1" applyBorder="1">
      <alignment/>
      <protection/>
    </xf>
    <xf numFmtId="0" fontId="7" fillId="0" borderId="20" xfId="60" applyFont="1" applyFill="1" applyBorder="1">
      <alignment/>
      <protection/>
    </xf>
    <xf numFmtId="0" fontId="7" fillId="0" borderId="30" xfId="60" applyFont="1" applyFill="1" applyBorder="1">
      <alignment/>
      <protection/>
    </xf>
    <xf numFmtId="0" fontId="7" fillId="0" borderId="31" xfId="60" applyFont="1" applyFill="1" applyBorder="1">
      <alignment/>
      <protection/>
    </xf>
    <xf numFmtId="0" fontId="7" fillId="0" borderId="32" xfId="60" applyFont="1" applyFill="1" applyBorder="1">
      <alignment/>
      <protection/>
    </xf>
    <xf numFmtId="0" fontId="7" fillId="0" borderId="33" xfId="60" applyFont="1" applyFill="1" applyBorder="1">
      <alignment/>
      <protection/>
    </xf>
    <xf numFmtId="0" fontId="9" fillId="0" borderId="0" xfId="60" applyFont="1">
      <alignment/>
      <protection/>
    </xf>
    <xf numFmtId="3" fontId="0" fillId="0" borderId="17" xfId="0" applyNumberFormat="1" applyBorder="1" applyAlignment="1">
      <alignment/>
    </xf>
    <xf numFmtId="167" fontId="32" fillId="0" borderId="10" xfId="4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34" xfId="60" applyFont="1" applyFill="1" applyBorder="1">
      <alignment/>
      <protection/>
    </xf>
    <xf numFmtId="0" fontId="9" fillId="0" borderId="35" xfId="60" applyFont="1" applyFill="1" applyBorder="1">
      <alignment/>
      <protection/>
    </xf>
    <xf numFmtId="167" fontId="8" fillId="0" borderId="36" xfId="42" applyNumberFormat="1" applyFont="1" applyFill="1" applyBorder="1" applyAlignment="1" applyProtection="1">
      <alignment/>
      <protection/>
    </xf>
    <xf numFmtId="167" fontId="8" fillId="36" borderId="35" xfId="42" applyNumberFormat="1" applyFont="1" applyFill="1" applyBorder="1" applyAlignment="1">
      <alignment/>
    </xf>
    <xf numFmtId="0" fontId="9" fillId="0" borderId="10" xfId="60" applyFont="1" applyFill="1" applyBorder="1">
      <alignment/>
      <protection/>
    </xf>
    <xf numFmtId="167" fontId="10" fillId="34" borderId="10" xfId="42" applyNumberFormat="1" applyFont="1" applyFill="1" applyBorder="1" applyAlignment="1">
      <alignment/>
    </xf>
    <xf numFmtId="0" fontId="16" fillId="0" borderId="0" xfId="60" applyFont="1" applyAlignment="1">
      <alignment/>
      <protection/>
    </xf>
    <xf numFmtId="0" fontId="7" fillId="0" borderId="0" xfId="60" applyAlignment="1">
      <alignment/>
      <protection/>
    </xf>
    <xf numFmtId="167" fontId="9" fillId="36" borderId="24" xfId="42" applyNumberFormat="1" applyFont="1" applyFill="1" applyBorder="1" applyAlignment="1">
      <alignment/>
    </xf>
    <xf numFmtId="3" fontId="11" fillId="35" borderId="37" xfId="42" applyNumberFormat="1" applyFont="1" applyFill="1" applyBorder="1" applyAlignment="1" applyProtection="1">
      <alignment/>
      <protection/>
    </xf>
    <xf numFmtId="3" fontId="7" fillId="35" borderId="38" xfId="42" applyNumberFormat="1" applyFill="1" applyBorder="1" applyAlignment="1" applyProtection="1">
      <alignment/>
      <protection/>
    </xf>
    <xf numFmtId="3" fontId="7" fillId="35" borderId="39" xfId="42" applyNumberFormat="1" applyFill="1" applyBorder="1" applyAlignment="1" applyProtection="1">
      <alignment/>
      <protection/>
    </xf>
    <xf numFmtId="167" fontId="10" fillId="35" borderId="38" xfId="42" applyNumberFormat="1" applyFont="1" applyFill="1" applyBorder="1" applyAlignment="1">
      <alignment/>
    </xf>
    <xf numFmtId="167" fontId="10" fillId="35" borderId="39" xfId="42" applyNumberFormat="1" applyFont="1" applyFill="1" applyBorder="1" applyAlignment="1">
      <alignment/>
    </xf>
    <xf numFmtId="167" fontId="10" fillId="35" borderId="4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71" applyFont="1">
      <alignment/>
      <protection/>
    </xf>
    <xf numFmtId="0" fontId="34" fillId="0" borderId="41" xfId="0" applyFont="1" applyBorder="1" applyAlignment="1">
      <alignment/>
    </xf>
    <xf numFmtId="0" fontId="32" fillId="0" borderId="42" xfId="0" applyFont="1" applyBorder="1" applyAlignment="1">
      <alignment/>
    </xf>
    <xf numFmtId="0" fontId="35" fillId="34" borderId="43" xfId="0" applyFont="1" applyFill="1" applyBorder="1" applyAlignment="1">
      <alignment/>
    </xf>
    <xf numFmtId="0" fontId="35" fillId="0" borderId="44" xfId="0" applyFont="1" applyBorder="1" applyAlignment="1">
      <alignment/>
    </xf>
    <xf numFmtId="0" fontId="4" fillId="0" borderId="0" xfId="71" applyFont="1">
      <alignment/>
      <protection/>
    </xf>
    <xf numFmtId="0" fontId="4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7" fontId="25" fillId="0" borderId="10" xfId="40" applyNumberFormat="1" applyFont="1" applyBorder="1" applyAlignment="1">
      <alignment/>
    </xf>
    <xf numFmtId="167" fontId="36" fillId="0" borderId="10" xfId="4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4" fillId="0" borderId="0" xfId="62">
      <alignment/>
      <protection/>
    </xf>
    <xf numFmtId="0" fontId="4" fillId="0" borderId="0" xfId="62" applyFont="1" applyAlignment="1">
      <alignment horizontal="left"/>
      <protection/>
    </xf>
    <xf numFmtId="0" fontId="4" fillId="0" borderId="0" xfId="62" applyAlignment="1">
      <alignment horizontal="left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14" fillId="0" borderId="0" xfId="71" applyFont="1">
      <alignment/>
      <protection/>
    </xf>
    <xf numFmtId="0" fontId="34" fillId="36" borderId="10" xfId="0" applyFont="1" applyFill="1" applyBorder="1" applyAlignment="1">
      <alignment/>
    </xf>
    <xf numFmtId="0" fontId="33" fillId="36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167" fontId="33" fillId="0" borderId="10" xfId="40" applyNumberFormat="1" applyFont="1" applyBorder="1" applyAlignment="1">
      <alignment/>
    </xf>
    <xf numFmtId="167" fontId="34" fillId="36" borderId="10" xfId="40" applyNumberFormat="1" applyFont="1" applyFill="1" applyBorder="1" applyAlignment="1">
      <alignment/>
    </xf>
    <xf numFmtId="167" fontId="33" fillId="0" borderId="10" xfId="40" applyNumberFormat="1" applyFont="1" applyFill="1" applyBorder="1" applyAlignment="1">
      <alignment horizontal="right"/>
    </xf>
    <xf numFmtId="0" fontId="4" fillId="34" borderId="0" xfId="62" applyFill="1">
      <alignment/>
      <protection/>
    </xf>
    <xf numFmtId="0" fontId="33" fillId="0" borderId="29" xfId="0" applyFont="1" applyBorder="1" applyAlignment="1">
      <alignment/>
    </xf>
    <xf numFmtId="167" fontId="33" fillId="0" borderId="45" xfId="40" applyNumberFormat="1" applyFont="1" applyFill="1" applyBorder="1" applyAlignment="1">
      <alignment horizontal="right"/>
    </xf>
    <xf numFmtId="167" fontId="33" fillId="0" borderId="45" xfId="40" applyNumberFormat="1" applyFont="1" applyBorder="1" applyAlignment="1">
      <alignment horizontal="right"/>
    </xf>
    <xf numFmtId="0" fontId="14" fillId="0" borderId="0" xfId="62" applyFont="1">
      <alignment/>
      <protection/>
    </xf>
    <xf numFmtId="0" fontId="14" fillId="37" borderId="34" xfId="62" applyFont="1" applyFill="1" applyBorder="1">
      <alignment/>
      <protection/>
    </xf>
    <xf numFmtId="0" fontId="14" fillId="37" borderId="36" xfId="62" applyFont="1" applyFill="1" applyBorder="1">
      <alignment/>
      <protection/>
    </xf>
    <xf numFmtId="0" fontId="14" fillId="37" borderId="35" xfId="62" applyFont="1" applyFill="1" applyBorder="1">
      <alignment/>
      <protection/>
    </xf>
    <xf numFmtId="0" fontId="14" fillId="37" borderId="46" xfId="62" applyFont="1" applyFill="1" applyBorder="1">
      <alignment/>
      <protection/>
    </xf>
    <xf numFmtId="3" fontId="14" fillId="38" borderId="10" xfId="71" applyNumberFormat="1" applyFont="1" applyFill="1" applyBorder="1" applyAlignment="1" applyProtection="1">
      <alignment horizontal="right"/>
      <protection/>
    </xf>
    <xf numFmtId="3" fontId="14" fillId="0" borderId="20" xfId="71" applyNumberFormat="1" applyFont="1" applyFill="1" applyBorder="1" applyAlignment="1" applyProtection="1">
      <alignment horizontal="right"/>
      <protection/>
    </xf>
    <xf numFmtId="3" fontId="14" fillId="0" borderId="47" xfId="71" applyNumberFormat="1" applyFont="1" applyFill="1" applyBorder="1" applyAlignment="1" applyProtection="1">
      <alignment horizontal="right"/>
      <protection/>
    </xf>
    <xf numFmtId="0" fontId="14" fillId="0" borderId="29" xfId="62" applyFont="1" applyBorder="1" applyAlignment="1">
      <alignment/>
      <protection/>
    </xf>
    <xf numFmtId="0" fontId="14" fillId="0" borderId="27" xfId="71" applyFont="1" applyBorder="1" applyProtection="1">
      <alignment/>
      <protection locked="0"/>
    </xf>
    <xf numFmtId="0" fontId="14" fillId="0" borderId="47" xfId="74" applyFont="1" applyFill="1" applyBorder="1">
      <alignment/>
      <protection/>
    </xf>
    <xf numFmtId="3" fontId="14" fillId="38" borderId="48" xfId="71" applyNumberFormat="1" applyFont="1" applyFill="1" applyBorder="1" applyAlignment="1" applyProtection="1">
      <alignment horizontal="right"/>
      <protection/>
    </xf>
    <xf numFmtId="0" fontId="14" fillId="0" borderId="23" xfId="74" applyFont="1" applyBorder="1">
      <alignment/>
      <protection/>
    </xf>
    <xf numFmtId="0" fontId="14" fillId="0" borderId="20" xfId="71" applyFont="1" applyBorder="1" applyProtection="1">
      <alignment/>
      <protection locked="0"/>
    </xf>
    <xf numFmtId="0" fontId="14" fillId="0" borderId="47" xfId="74" applyFont="1" applyBorder="1">
      <alignment/>
      <protection/>
    </xf>
    <xf numFmtId="0" fontId="14" fillId="0" borderId="20" xfId="71" applyFont="1" applyBorder="1" applyAlignment="1" applyProtection="1">
      <alignment horizontal="right"/>
      <protection locked="0"/>
    </xf>
    <xf numFmtId="167" fontId="14" fillId="0" borderId="47" xfId="40" applyNumberFormat="1" applyFont="1" applyBorder="1" applyAlignment="1">
      <alignment horizontal="right"/>
    </xf>
    <xf numFmtId="0" fontId="14" fillId="0" borderId="47" xfId="74" applyFont="1" applyFill="1" applyBorder="1" applyAlignment="1">
      <alignment horizontal="right"/>
      <protection/>
    </xf>
    <xf numFmtId="0" fontId="14" fillId="34" borderId="23" xfId="74" applyFont="1" applyFill="1" applyBorder="1" applyAlignment="1">
      <alignment/>
      <protection/>
    </xf>
    <xf numFmtId="0" fontId="14" fillId="34" borderId="27" xfId="71" applyFont="1" applyFill="1" applyBorder="1" applyProtection="1">
      <alignment/>
      <protection locked="0"/>
    </xf>
    <xf numFmtId="0" fontId="14" fillId="34" borderId="47" xfId="71" applyFont="1" applyFill="1" applyBorder="1" applyProtection="1">
      <alignment/>
      <protection locked="0"/>
    </xf>
    <xf numFmtId="0" fontId="14" fillId="0" borderId="29" xfId="74" applyFont="1" applyBorder="1">
      <alignment/>
      <protection/>
    </xf>
    <xf numFmtId="0" fontId="14" fillId="0" borderId="27" xfId="74" applyFont="1" applyBorder="1">
      <alignment/>
      <protection/>
    </xf>
    <xf numFmtId="0" fontId="14" fillId="0" borderId="0" xfId="74" applyFont="1" applyBorder="1">
      <alignment/>
      <protection/>
    </xf>
    <xf numFmtId="0" fontId="14" fillId="0" borderId="23" xfId="62" applyFont="1" applyBorder="1" applyAlignment="1">
      <alignment/>
      <protection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34" borderId="0" xfId="0" applyFont="1" applyFill="1" applyBorder="1" applyAlignment="1">
      <alignment/>
    </xf>
    <xf numFmtId="0" fontId="4" fillId="0" borderId="0" xfId="63">
      <alignment/>
      <protection/>
    </xf>
    <xf numFmtId="0" fontId="3" fillId="0" borderId="0" xfId="63" applyFont="1" applyAlignment="1">
      <alignment horizontal="left"/>
      <protection/>
    </xf>
    <xf numFmtId="0" fontId="3" fillId="0" borderId="0" xfId="63" applyFont="1">
      <alignment/>
      <protection/>
    </xf>
    <xf numFmtId="0" fontId="4" fillId="0" borderId="0" xfId="69" applyFont="1">
      <alignment/>
      <protection/>
    </xf>
    <xf numFmtId="0" fontId="17" fillId="0" borderId="0" xfId="63" applyFont="1">
      <alignment/>
      <protection/>
    </xf>
    <xf numFmtId="0" fontId="17" fillId="0" borderId="0" xfId="69" applyFont="1">
      <alignment/>
      <protection/>
    </xf>
    <xf numFmtId="0" fontId="12" fillId="0" borderId="0" xfId="75" applyBorder="1">
      <alignment/>
      <protection/>
    </xf>
    <xf numFmtId="0" fontId="4" fillId="38" borderId="20" xfId="63" applyFill="1" applyBorder="1">
      <alignment/>
      <protection/>
    </xf>
    <xf numFmtId="0" fontId="4" fillId="0" borderId="20" xfId="63" applyBorder="1">
      <alignment/>
      <protection/>
    </xf>
    <xf numFmtId="0" fontId="4" fillId="0" borderId="20" xfId="63" applyFont="1" applyBorder="1">
      <alignment/>
      <protection/>
    </xf>
    <xf numFmtId="0" fontId="4" fillId="38" borderId="10" xfId="63" applyFill="1" applyBorder="1">
      <alignment/>
      <protection/>
    </xf>
    <xf numFmtId="0" fontId="4" fillId="0" borderId="15" xfId="63" applyBorder="1">
      <alignment/>
      <protection/>
    </xf>
    <xf numFmtId="0" fontId="4" fillId="0" borderId="20" xfId="63" applyFill="1" applyBorder="1">
      <alignment/>
      <protection/>
    </xf>
    <xf numFmtId="0" fontId="4" fillId="37" borderId="10" xfId="63" applyFill="1" applyBorder="1">
      <alignment/>
      <protection/>
    </xf>
    <xf numFmtId="0" fontId="4" fillId="0" borderId="0" xfId="63" applyBorder="1">
      <alignment/>
      <protection/>
    </xf>
    <xf numFmtId="0" fontId="3" fillId="0" borderId="0" xfId="63" applyFont="1" applyAlignment="1">
      <alignment horizontal="center"/>
      <protection/>
    </xf>
    <xf numFmtId="0" fontId="4" fillId="0" borderId="0" xfId="72" applyFont="1">
      <alignment/>
      <protection/>
    </xf>
    <xf numFmtId="0" fontId="17" fillId="0" borderId="0" xfId="72" applyFont="1">
      <alignment/>
      <protection/>
    </xf>
    <xf numFmtId="0" fontId="4" fillId="37" borderId="10" xfId="63" applyFont="1" applyFill="1" applyBorder="1">
      <alignment/>
      <protection/>
    </xf>
    <xf numFmtId="0" fontId="3" fillId="37" borderId="49" xfId="63" applyFont="1" applyFill="1" applyBorder="1">
      <alignment/>
      <protection/>
    </xf>
    <xf numFmtId="0" fontId="3" fillId="38" borderId="15" xfId="63" applyFont="1" applyFill="1" applyBorder="1">
      <alignment/>
      <protection/>
    </xf>
    <xf numFmtId="0" fontId="4" fillId="39" borderId="18" xfId="63" applyFont="1" applyFill="1" applyBorder="1">
      <alignment/>
      <protection/>
    </xf>
    <xf numFmtId="0" fontId="4" fillId="39" borderId="18" xfId="63" applyFill="1" applyBorder="1">
      <alignment/>
      <protection/>
    </xf>
    <xf numFmtId="0" fontId="3" fillId="0" borderId="18" xfId="63" applyFont="1" applyBorder="1">
      <alignment/>
      <protection/>
    </xf>
    <xf numFmtId="0" fontId="17" fillId="0" borderId="0" xfId="62" applyFont="1">
      <alignment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4" fillId="0" borderId="0" xfId="70" applyFont="1">
      <alignment/>
      <protection/>
    </xf>
    <xf numFmtId="0" fontId="17" fillId="0" borderId="0" xfId="70" applyFont="1">
      <alignment/>
      <protection/>
    </xf>
    <xf numFmtId="0" fontId="4" fillId="0" borderId="0" xfId="62" applyFill="1">
      <alignment/>
      <protection/>
    </xf>
    <xf numFmtId="0" fontId="21" fillId="0" borderId="0" xfId="62" applyFont="1">
      <alignment/>
      <protection/>
    </xf>
    <xf numFmtId="0" fontId="21" fillId="37" borderId="10" xfId="62" applyFont="1" applyFill="1" applyBorder="1">
      <alignment/>
      <protection/>
    </xf>
    <xf numFmtId="0" fontId="21" fillId="0" borderId="50" xfId="62" applyFont="1" applyBorder="1">
      <alignment/>
      <protection/>
    </xf>
    <xf numFmtId="0" fontId="21" fillId="0" borderId="20" xfId="62" applyFont="1" applyBorder="1">
      <alignment/>
      <protection/>
    </xf>
    <xf numFmtId="0" fontId="21" fillId="0" borderId="20" xfId="62" applyFont="1" applyFill="1" applyBorder="1">
      <alignment/>
      <protection/>
    </xf>
    <xf numFmtId="0" fontId="21" fillId="37" borderId="51" xfId="62" applyFont="1" applyFill="1" applyBorder="1">
      <alignment/>
      <protection/>
    </xf>
    <xf numFmtId="0" fontId="21" fillId="37" borderId="18" xfId="62" applyFont="1" applyFill="1" applyBorder="1">
      <alignment/>
      <protection/>
    </xf>
    <xf numFmtId="0" fontId="21" fillId="37" borderId="24" xfId="62" applyFont="1" applyFill="1" applyBorder="1">
      <alignment/>
      <protection/>
    </xf>
    <xf numFmtId="0" fontId="4" fillId="0" borderId="0" xfId="62" applyAlignment="1">
      <alignment/>
      <protection/>
    </xf>
    <xf numFmtId="0" fontId="20" fillId="0" borderId="0" xfId="62" applyFont="1" applyAlignment="1">
      <alignment horizontal="center"/>
      <protection/>
    </xf>
    <xf numFmtId="0" fontId="4" fillId="0" borderId="0" xfId="70">
      <alignment/>
      <protection/>
    </xf>
    <xf numFmtId="0" fontId="13" fillId="0" borderId="13" xfId="62" applyFont="1" applyBorder="1" applyAlignment="1">
      <alignment horizontal="center"/>
      <protection/>
    </xf>
    <xf numFmtId="0" fontId="13" fillId="37" borderId="13" xfId="62" applyFont="1" applyFill="1" applyBorder="1" applyAlignment="1">
      <alignment horizontal="center"/>
      <protection/>
    </xf>
    <xf numFmtId="0" fontId="13" fillId="37" borderId="52" xfId="62" applyFont="1" applyFill="1" applyBorder="1" applyAlignment="1">
      <alignment horizontal="center"/>
      <protection/>
    </xf>
    <xf numFmtId="0" fontId="13" fillId="37" borderId="12" xfId="62" applyFont="1" applyFill="1" applyBorder="1" applyAlignment="1">
      <alignment horizontal="center"/>
      <protection/>
    </xf>
    <xf numFmtId="0" fontId="12" fillId="0" borderId="20" xfId="62" applyFont="1" applyBorder="1" applyAlignment="1">
      <alignment horizontal="center"/>
      <protection/>
    </xf>
    <xf numFmtId="0" fontId="13" fillId="37" borderId="20" xfId="62" applyFont="1" applyFill="1" applyBorder="1" applyAlignment="1">
      <alignment horizontal="center"/>
      <protection/>
    </xf>
    <xf numFmtId="0" fontId="13" fillId="37" borderId="29" xfId="62" applyFont="1" applyFill="1" applyBorder="1" applyAlignment="1">
      <alignment horizontal="center"/>
      <protection/>
    </xf>
    <xf numFmtId="0" fontId="13" fillId="37" borderId="0" xfId="62" applyFont="1" applyFill="1" applyBorder="1" applyAlignment="1">
      <alignment horizontal="center"/>
      <protection/>
    </xf>
    <xf numFmtId="0" fontId="4" fillId="37" borderId="20" xfId="62" applyFill="1" applyBorder="1">
      <alignment/>
      <protection/>
    </xf>
    <xf numFmtId="0" fontId="12" fillId="0" borderId="15" xfId="62" applyFont="1" applyBorder="1" applyAlignment="1">
      <alignment horizontal="center"/>
      <protection/>
    </xf>
    <xf numFmtId="0" fontId="12" fillId="37" borderId="15" xfId="62" applyFont="1" applyFill="1" applyBorder="1" applyAlignment="1">
      <alignment horizontal="center"/>
      <protection/>
    </xf>
    <xf numFmtId="0" fontId="13" fillId="37" borderId="53" xfId="62" applyFont="1" applyFill="1" applyBorder="1" applyAlignment="1">
      <alignment horizontal="center"/>
      <protection/>
    </xf>
    <xf numFmtId="0" fontId="12" fillId="37" borderId="53" xfId="62" applyFont="1" applyFill="1" applyBorder="1" applyAlignment="1">
      <alignment horizontal="center"/>
      <protection/>
    </xf>
    <xf numFmtId="0" fontId="12" fillId="37" borderId="14" xfId="62" applyFont="1" applyFill="1" applyBorder="1" applyAlignment="1">
      <alignment horizontal="center"/>
      <protection/>
    </xf>
    <xf numFmtId="0" fontId="4" fillId="37" borderId="15" xfId="62" applyFill="1" applyBorder="1">
      <alignment/>
      <protection/>
    </xf>
    <xf numFmtId="0" fontId="13" fillId="0" borderId="54" xfId="62" applyFont="1" applyBorder="1" applyAlignment="1">
      <alignment horizontal="center"/>
      <protection/>
    </xf>
    <xf numFmtId="0" fontId="13" fillId="0" borderId="55" xfId="62" applyFont="1" applyBorder="1" applyAlignment="1">
      <alignment horizontal="center"/>
      <protection/>
    </xf>
    <xf numFmtId="0" fontId="13" fillId="0" borderId="56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4" fillId="0" borderId="13" xfId="62" applyBorder="1">
      <alignment/>
      <protection/>
    </xf>
    <xf numFmtId="0" fontId="13" fillId="0" borderId="17" xfId="62" applyFont="1" applyBorder="1" applyAlignment="1">
      <alignment horizontal="center"/>
      <protection/>
    </xf>
    <xf numFmtId="0" fontId="13" fillId="0" borderId="17" xfId="62" applyFont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7" xfId="62" applyFont="1" applyBorder="1">
      <alignment/>
      <protection/>
    </xf>
    <xf numFmtId="0" fontId="12" fillId="0" borderId="19" xfId="62" applyFont="1" applyBorder="1">
      <alignment/>
      <protection/>
    </xf>
    <xf numFmtId="0" fontId="4" fillId="0" borderId="18" xfId="62" applyBorder="1">
      <alignment/>
      <protection/>
    </xf>
    <xf numFmtId="0" fontId="13" fillId="0" borderId="15" xfId="62" applyFont="1" applyBorder="1" applyAlignment="1">
      <alignment horizontal="center"/>
      <protection/>
    </xf>
    <xf numFmtId="0" fontId="4" fillId="0" borderId="15" xfId="62" applyBorder="1">
      <alignment/>
      <protection/>
    </xf>
    <xf numFmtId="0" fontId="12" fillId="0" borderId="15" xfId="62" applyFont="1" applyFill="1" applyBorder="1">
      <alignment/>
      <protection/>
    </xf>
    <xf numFmtId="0" fontId="12" fillId="0" borderId="15" xfId="62" applyFont="1" applyBorder="1">
      <alignment/>
      <protection/>
    </xf>
    <xf numFmtId="0" fontId="12" fillId="0" borderId="14" xfId="62" applyFont="1" applyBorder="1">
      <alignment/>
      <protection/>
    </xf>
    <xf numFmtId="0" fontId="13" fillId="0" borderId="10" xfId="62" applyFont="1" applyBorder="1" applyAlignment="1">
      <alignment horizontal="center"/>
      <protection/>
    </xf>
    <xf numFmtId="0" fontId="4" fillId="0" borderId="10" xfId="62" applyBorder="1">
      <alignment/>
      <protection/>
    </xf>
    <xf numFmtId="0" fontId="12" fillId="0" borderId="10" xfId="62" applyFont="1" applyFill="1" applyBorder="1">
      <alignment/>
      <protection/>
    </xf>
    <xf numFmtId="0" fontId="12" fillId="0" borderId="10" xfId="62" applyFont="1" applyBorder="1">
      <alignment/>
      <protection/>
    </xf>
    <xf numFmtId="0" fontId="12" fillId="0" borderId="11" xfId="62" applyFont="1" applyBorder="1">
      <alignment/>
      <protection/>
    </xf>
    <xf numFmtId="0" fontId="12" fillId="0" borderId="13" xfId="62" applyFont="1" applyFill="1" applyBorder="1">
      <alignment/>
      <protection/>
    </xf>
    <xf numFmtId="0" fontId="12" fillId="0" borderId="13" xfId="62" applyFont="1" applyBorder="1">
      <alignment/>
      <protection/>
    </xf>
    <xf numFmtId="0" fontId="12" fillId="0" borderId="12" xfId="62" applyFont="1" applyBorder="1">
      <alignment/>
      <protection/>
    </xf>
    <xf numFmtId="3" fontId="13" fillId="0" borderId="17" xfId="62" applyNumberFormat="1" applyFont="1" applyBorder="1">
      <alignment/>
      <protection/>
    </xf>
    <xf numFmtId="3" fontId="13" fillId="0" borderId="19" xfId="62" applyNumberFormat="1" applyFont="1" applyBorder="1">
      <alignment/>
      <protection/>
    </xf>
    <xf numFmtId="3" fontId="12" fillId="0" borderId="15" xfId="62" applyNumberFormat="1" applyFont="1" applyBorder="1">
      <alignment/>
      <protection/>
    </xf>
    <xf numFmtId="3" fontId="12" fillId="0" borderId="14" xfId="62" applyNumberFormat="1" applyFont="1" applyBorder="1">
      <alignment/>
      <protection/>
    </xf>
    <xf numFmtId="167" fontId="4" fillId="0" borderId="15" xfId="43" applyNumberFormat="1" applyFont="1" applyBorder="1" applyAlignment="1">
      <alignment/>
    </xf>
    <xf numFmtId="3" fontId="22" fillId="0" borderId="10" xfId="62" applyNumberFormat="1" applyFont="1" applyBorder="1">
      <alignment/>
      <protection/>
    </xf>
    <xf numFmtId="3" fontId="22" fillId="0" borderId="11" xfId="62" applyNumberFormat="1" applyFont="1" applyBorder="1">
      <alignment/>
      <protection/>
    </xf>
    <xf numFmtId="167" fontId="23" fillId="0" borderId="15" xfId="43" applyNumberFormat="1" applyFont="1" applyBorder="1" applyAlignment="1">
      <alignment/>
    </xf>
    <xf numFmtId="0" fontId="23" fillId="0" borderId="0" xfId="62" applyFont="1">
      <alignment/>
      <protection/>
    </xf>
    <xf numFmtId="3" fontId="22" fillId="0" borderId="13" xfId="62" applyNumberFormat="1" applyFont="1" applyBorder="1">
      <alignment/>
      <protection/>
    </xf>
    <xf numFmtId="3" fontId="22" fillId="0" borderId="12" xfId="62" applyNumberFormat="1" applyFont="1" applyBorder="1">
      <alignment/>
      <protection/>
    </xf>
    <xf numFmtId="0" fontId="13" fillId="37" borderId="17" xfId="62" applyFont="1" applyFill="1" applyBorder="1">
      <alignment/>
      <protection/>
    </xf>
    <xf numFmtId="0" fontId="12" fillId="37" borderId="17" xfId="62" applyFont="1" applyFill="1" applyBorder="1">
      <alignment/>
      <protection/>
    </xf>
    <xf numFmtId="3" fontId="13" fillId="37" borderId="17" xfId="62" applyNumberFormat="1" applyFont="1" applyFill="1" applyBorder="1">
      <alignment/>
      <protection/>
    </xf>
    <xf numFmtId="3" fontId="13" fillId="37" borderId="19" xfId="62" applyNumberFormat="1" applyFont="1" applyFill="1" applyBorder="1">
      <alignment/>
      <protection/>
    </xf>
    <xf numFmtId="167" fontId="4" fillId="37" borderId="18" xfId="43" applyNumberFormat="1" applyFill="1" applyBorder="1" applyAlignment="1">
      <alignment/>
    </xf>
    <xf numFmtId="167" fontId="4" fillId="0" borderId="0" xfId="43" applyNumberFormat="1" applyAlignment="1">
      <alignment/>
    </xf>
    <xf numFmtId="167" fontId="4" fillId="0" borderId="0" xfId="43" applyNumberFormat="1" applyAlignment="1">
      <alignment/>
    </xf>
    <xf numFmtId="0" fontId="12" fillId="0" borderId="0" xfId="75">
      <alignment/>
      <protection/>
    </xf>
    <xf numFmtId="0" fontId="13" fillId="0" borderId="0" xfId="75" applyFont="1">
      <alignment/>
      <protection/>
    </xf>
    <xf numFmtId="0" fontId="13" fillId="0" borderId="0" xfId="75" applyFont="1" applyAlignment="1">
      <alignment horizontal="left"/>
      <protection/>
    </xf>
    <xf numFmtId="0" fontId="12" fillId="0" borderId="0" xfId="75" applyFont="1">
      <alignment/>
      <protection/>
    </xf>
    <xf numFmtId="0" fontId="12" fillId="38" borderId="10" xfId="75" applyFill="1" applyBorder="1">
      <alignment/>
      <protection/>
    </xf>
    <xf numFmtId="0" fontId="12" fillId="0" borderId="27" xfId="75" applyBorder="1">
      <alignment/>
      <protection/>
    </xf>
    <xf numFmtId="0" fontId="12" fillId="0" borderId="20" xfId="75" applyFont="1" applyBorder="1">
      <alignment/>
      <protection/>
    </xf>
    <xf numFmtId="0" fontId="12" fillId="0" borderId="20" xfId="75" applyBorder="1">
      <alignment/>
      <protection/>
    </xf>
    <xf numFmtId="0" fontId="24" fillId="0" borderId="0" xfId="75" applyFont="1">
      <alignment/>
      <protection/>
    </xf>
    <xf numFmtId="0" fontId="12" fillId="0" borderId="15" xfId="75" applyFont="1" applyBorder="1">
      <alignment/>
      <protection/>
    </xf>
    <xf numFmtId="0" fontId="12" fillId="0" borderId="0" xfId="75" applyFill="1" applyBorder="1">
      <alignment/>
      <protection/>
    </xf>
    <xf numFmtId="0" fontId="12" fillId="0" borderId="27" xfId="75" applyFill="1" applyBorder="1">
      <alignment/>
      <protection/>
    </xf>
    <xf numFmtId="0" fontId="13" fillId="37" borderId="13" xfId="75" applyFont="1" applyFill="1" applyBorder="1">
      <alignment/>
      <protection/>
    </xf>
    <xf numFmtId="0" fontId="13" fillId="37" borderId="15" xfId="75" applyFont="1" applyFill="1" applyBorder="1">
      <alignment/>
      <protection/>
    </xf>
    <xf numFmtId="167" fontId="12" fillId="0" borderId="57" xfId="43" applyNumberFormat="1" applyFont="1" applyBorder="1" applyAlignment="1">
      <alignment horizontal="right"/>
    </xf>
    <xf numFmtId="167" fontId="13" fillId="37" borderId="10" xfId="43" applyNumberFormat="1" applyFont="1" applyFill="1" applyBorder="1" applyAlignment="1">
      <alignment horizontal="right"/>
    </xf>
    <xf numFmtId="0" fontId="13" fillId="37" borderId="10" xfId="62" applyFont="1" applyFill="1" applyBorder="1">
      <alignment/>
      <protection/>
    </xf>
    <xf numFmtId="0" fontId="13" fillId="37" borderId="10" xfId="62" applyFont="1" applyFill="1" applyBorder="1" applyAlignment="1">
      <alignment horizontal="center"/>
      <protection/>
    </xf>
    <xf numFmtId="0" fontId="12" fillId="0" borderId="57" xfId="62" applyFont="1" applyBorder="1">
      <alignment/>
      <protection/>
    </xf>
    <xf numFmtId="0" fontId="12" fillId="0" borderId="10" xfId="62" applyFont="1" applyBorder="1" applyAlignment="1">
      <alignment horizontal="center"/>
      <protection/>
    </xf>
    <xf numFmtId="0" fontId="27" fillId="37" borderId="53" xfId="62" applyFont="1" applyFill="1" applyBorder="1" applyAlignment="1">
      <alignment horizontal="center"/>
      <protection/>
    </xf>
    <xf numFmtId="0" fontId="27" fillId="37" borderId="15" xfId="62" applyFont="1" applyFill="1" applyBorder="1" applyAlignment="1">
      <alignment horizontal="center"/>
      <protection/>
    </xf>
    <xf numFmtId="0" fontId="27" fillId="37" borderId="29" xfId="62" applyFont="1" applyFill="1" applyBorder="1" applyAlignment="1">
      <alignment horizontal="center"/>
      <protection/>
    </xf>
    <xf numFmtId="0" fontId="28" fillId="37" borderId="29" xfId="62" applyFont="1" applyFill="1" applyBorder="1">
      <alignment/>
      <protection/>
    </xf>
    <xf numFmtId="0" fontId="28" fillId="37" borderId="20" xfId="62" applyFont="1" applyFill="1" applyBorder="1">
      <alignment/>
      <protection/>
    </xf>
    <xf numFmtId="0" fontId="27" fillId="37" borderId="52" xfId="62" applyFont="1" applyFill="1" applyBorder="1" applyAlignment="1">
      <alignment horizontal="center"/>
      <protection/>
    </xf>
    <xf numFmtId="0" fontId="27" fillId="37" borderId="13" xfId="62" applyFont="1" applyFill="1" applyBorder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62" applyFont="1">
      <alignment/>
      <protection/>
    </xf>
    <xf numFmtId="0" fontId="8" fillId="0" borderId="0" xfId="62" applyFont="1">
      <alignment/>
      <protection/>
    </xf>
    <xf numFmtId="167" fontId="8" fillId="0" borderId="10" xfId="43" applyNumberFormat="1" applyFont="1" applyBorder="1" applyAlignment="1">
      <alignment horizontal="right" wrapText="1"/>
    </xf>
    <xf numFmtId="1" fontId="10" fillId="0" borderId="10" xfId="62" applyNumberFormat="1" applyFont="1" applyBorder="1">
      <alignment/>
      <protection/>
    </xf>
    <xf numFmtId="1" fontId="4" fillId="0" borderId="0" xfId="62" applyNumberFormat="1">
      <alignment/>
      <protection/>
    </xf>
    <xf numFmtId="0" fontId="10" fillId="0" borderId="10" xfId="62" applyFont="1" applyFill="1" applyBorder="1" applyAlignment="1">
      <alignment horizontal="justify" wrapText="1"/>
      <protection/>
    </xf>
    <xf numFmtId="167" fontId="10" fillId="0" borderId="10" xfId="43" applyNumberFormat="1" applyFont="1" applyFill="1" applyBorder="1" applyAlignment="1">
      <alignment horizontal="right" wrapText="1"/>
    </xf>
    <xf numFmtId="0" fontId="10" fillId="0" borderId="10" xfId="62" applyFont="1" applyBorder="1" applyAlignment="1">
      <alignment horizontal="justify" wrapText="1"/>
      <protection/>
    </xf>
    <xf numFmtId="167" fontId="10" fillId="0" borderId="10" xfId="43" applyNumberFormat="1" applyFont="1" applyBorder="1" applyAlignment="1">
      <alignment horizontal="right" wrapText="1"/>
    </xf>
    <xf numFmtId="0" fontId="10" fillId="0" borderId="10" xfId="62" applyFont="1" applyFill="1" applyBorder="1" applyAlignment="1">
      <alignment wrapText="1"/>
      <protection/>
    </xf>
    <xf numFmtId="0" fontId="10" fillId="0" borderId="10" xfId="62" applyFont="1" applyBorder="1" applyAlignment="1">
      <alignment wrapText="1"/>
      <protection/>
    </xf>
    <xf numFmtId="167" fontId="30" fillId="0" borderId="10" xfId="43" applyNumberFormat="1" applyFont="1" applyFill="1" applyBorder="1" applyAlignment="1">
      <alignment horizontal="right" vertical="center" wrapText="1"/>
    </xf>
    <xf numFmtId="166" fontId="25" fillId="0" borderId="10" xfId="76" applyNumberFormat="1" applyFont="1" applyFill="1" applyBorder="1" applyAlignment="1">
      <alignment horizontal="left" vertical="center" wrapText="1"/>
      <protection/>
    </xf>
    <xf numFmtId="167" fontId="25" fillId="0" borderId="10" xfId="43" applyNumberFormat="1" applyFont="1" applyFill="1" applyBorder="1" applyAlignment="1">
      <alignment horizontal="right" vertical="center" wrapText="1"/>
    </xf>
    <xf numFmtId="167" fontId="30" fillId="36" borderId="10" xfId="43" applyNumberFormat="1" applyFont="1" applyFill="1" applyBorder="1" applyAlignment="1">
      <alignment horizontal="right" vertical="center" wrapText="1"/>
    </xf>
    <xf numFmtId="166" fontId="30" fillId="36" borderId="10" xfId="76" applyNumberFormat="1" applyFont="1" applyFill="1" applyBorder="1" applyAlignment="1">
      <alignment horizontal="left"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>
      <alignment/>
      <protection/>
    </xf>
    <xf numFmtId="167" fontId="10" fillId="34" borderId="10" xfId="43" applyNumberFormat="1" applyFont="1" applyFill="1" applyBorder="1" applyAlignment="1">
      <alignment horizontal="right" wrapText="1"/>
    </xf>
    <xf numFmtId="0" fontId="12" fillId="0" borderId="0" xfId="75" applyFont="1" applyFill="1" applyBorder="1">
      <alignment/>
      <protection/>
    </xf>
    <xf numFmtId="167" fontId="8" fillId="40" borderId="10" xfId="43" applyNumberFormat="1" applyFont="1" applyFill="1" applyBorder="1" applyAlignment="1">
      <alignment horizontal="right" wrapText="1"/>
    </xf>
    <xf numFmtId="0" fontId="8" fillId="40" borderId="10" xfId="62" applyFont="1" applyFill="1" applyBorder="1" applyAlignment="1">
      <alignment wrapText="1"/>
      <protection/>
    </xf>
    <xf numFmtId="1" fontId="3" fillId="0" borderId="0" xfId="62" applyNumberFormat="1" applyFont="1">
      <alignment/>
      <protection/>
    </xf>
    <xf numFmtId="167" fontId="30" fillId="40" borderId="10" xfId="43" applyNumberFormat="1" applyFont="1" applyFill="1" applyBorder="1" applyAlignment="1">
      <alignment horizontal="right" vertical="center" wrapText="1"/>
    </xf>
    <xf numFmtId="166" fontId="30" fillId="40" borderId="10" xfId="76" applyNumberFormat="1" applyFont="1" applyFill="1" applyBorder="1" applyAlignment="1">
      <alignment horizontal="left" vertical="center" wrapText="1"/>
      <protection/>
    </xf>
    <xf numFmtId="0" fontId="13" fillId="0" borderId="0" xfId="75" applyFont="1" applyFill="1" applyBorder="1">
      <alignment/>
      <protection/>
    </xf>
    <xf numFmtId="167" fontId="8" fillId="36" borderId="10" xfId="43" applyNumberFormat="1" applyFont="1" applyFill="1" applyBorder="1" applyAlignment="1">
      <alignment horizontal="right" wrapText="1"/>
    </xf>
    <xf numFmtId="0" fontId="8" fillId="36" borderId="10" xfId="62" applyFont="1" applyFill="1" applyBorder="1" applyAlignment="1">
      <alignment wrapText="1"/>
      <protection/>
    </xf>
    <xf numFmtId="167" fontId="10" fillId="40" borderId="10" xfId="43" applyNumberFormat="1" applyFont="1" applyFill="1" applyBorder="1" applyAlignment="1">
      <alignment horizontal="right" wrapText="1"/>
    </xf>
    <xf numFmtId="0" fontId="8" fillId="40" borderId="10" xfId="62" applyFont="1" applyFill="1" applyBorder="1" applyAlignment="1">
      <alignment horizontal="justify" wrapText="1"/>
      <protection/>
    </xf>
    <xf numFmtId="0" fontId="10" fillId="36" borderId="20" xfId="62" applyFont="1" applyFill="1" applyBorder="1">
      <alignment/>
      <protection/>
    </xf>
    <xf numFmtId="0" fontId="10" fillId="36" borderId="10" xfId="62" applyFont="1" applyFill="1" applyBorder="1">
      <alignment/>
      <protection/>
    </xf>
    <xf numFmtId="0" fontId="8" fillId="36" borderId="10" xfId="62" applyFont="1" applyFill="1" applyBorder="1">
      <alignment/>
      <protection/>
    </xf>
    <xf numFmtId="0" fontId="27" fillId="37" borderId="10" xfId="62" applyFont="1" applyFill="1" applyBorder="1" applyAlignment="1">
      <alignment horizontal="center" wrapText="1"/>
      <protection/>
    </xf>
    <xf numFmtId="0" fontId="27" fillId="37" borderId="57" xfId="62" applyFont="1" applyFill="1" applyBorder="1" applyAlignment="1">
      <alignment horizontal="center" wrapText="1"/>
      <protection/>
    </xf>
    <xf numFmtId="0" fontId="27" fillId="37" borderId="57" xfId="62" applyFont="1" applyFill="1" applyBorder="1" applyAlignment="1">
      <alignment horizontal="center"/>
      <protection/>
    </xf>
    <xf numFmtId="167" fontId="33" fillId="0" borderId="0" xfId="40" applyNumberFormat="1" applyFont="1" applyAlignment="1">
      <alignment/>
    </xf>
    <xf numFmtId="0" fontId="14" fillId="0" borderId="10" xfId="74" applyFont="1" applyBorder="1">
      <alignment/>
      <protection/>
    </xf>
    <xf numFmtId="0" fontId="33" fillId="0" borderId="10" xfId="64" applyFont="1" applyBorder="1">
      <alignment/>
      <protection/>
    </xf>
    <xf numFmtId="0" fontId="16" fillId="0" borderId="0" xfId="60" applyFont="1" applyBorder="1" applyAlignment="1">
      <alignment/>
      <protection/>
    </xf>
    <xf numFmtId="0" fontId="13" fillId="0" borderId="58" xfId="77" applyFont="1" applyBorder="1">
      <alignment/>
      <protection/>
    </xf>
    <xf numFmtId="0" fontId="13" fillId="0" borderId="0" xfId="77" applyFont="1" applyBorder="1">
      <alignment/>
      <protection/>
    </xf>
    <xf numFmtId="0" fontId="9" fillId="0" borderId="59" xfId="60" applyFont="1" applyBorder="1">
      <alignment/>
      <protection/>
    </xf>
    <xf numFmtId="0" fontId="7" fillId="0" borderId="60" xfId="60" applyBorder="1">
      <alignment/>
      <protection/>
    </xf>
    <xf numFmtId="167" fontId="10" fillId="0" borderId="61" xfId="42" applyNumberFormat="1" applyFont="1" applyFill="1" applyBorder="1" applyAlignment="1" applyProtection="1">
      <alignment/>
      <protection/>
    </xf>
    <xf numFmtId="168" fontId="10" fillId="0" borderId="29" xfId="42" applyNumberFormat="1" applyFont="1" applyFill="1" applyBorder="1" applyAlignment="1" applyProtection="1">
      <alignment/>
      <protection/>
    </xf>
    <xf numFmtId="167" fontId="10" fillId="34" borderId="61" xfId="42" applyNumberFormat="1" applyFont="1" applyFill="1" applyBorder="1" applyAlignment="1" applyProtection="1">
      <alignment/>
      <protection/>
    </xf>
    <xf numFmtId="167" fontId="10" fillId="34" borderId="29" xfId="42" applyNumberFormat="1" applyFont="1" applyFill="1" applyBorder="1" applyAlignment="1" applyProtection="1">
      <alignment/>
      <protection/>
    </xf>
    <xf numFmtId="167" fontId="7" fillId="0" borderId="58" xfId="42" applyNumberFormat="1" applyFont="1" applyFill="1" applyBorder="1" applyAlignment="1" applyProtection="1">
      <alignment/>
      <protection/>
    </xf>
    <xf numFmtId="167" fontId="9" fillId="0" borderId="60" xfId="42" applyNumberFormat="1" applyFont="1" applyFill="1" applyBorder="1" applyAlignment="1" applyProtection="1">
      <alignment/>
      <protection/>
    </xf>
    <xf numFmtId="167" fontId="10" fillId="0" borderId="62" xfId="42" applyNumberFormat="1" applyFont="1" applyFill="1" applyBorder="1" applyAlignment="1" applyProtection="1">
      <alignment/>
      <protection/>
    </xf>
    <xf numFmtId="167" fontId="8" fillId="0" borderId="63" xfId="42" applyNumberFormat="1" applyFont="1" applyFill="1" applyBorder="1" applyAlignment="1" applyProtection="1">
      <alignment/>
      <protection/>
    </xf>
    <xf numFmtId="167" fontId="8" fillId="0" borderId="25" xfId="42" applyNumberFormat="1" applyFont="1" applyFill="1" applyBorder="1" applyAlignment="1" applyProtection="1">
      <alignment/>
      <protection/>
    </xf>
    <xf numFmtId="167" fontId="10" fillId="0" borderId="64" xfId="42" applyNumberFormat="1" applyFont="1" applyFill="1" applyBorder="1" applyAlignment="1" applyProtection="1">
      <alignment/>
      <protection/>
    </xf>
    <xf numFmtId="167" fontId="10" fillId="0" borderId="65" xfId="42" applyNumberFormat="1" applyFont="1" applyFill="1" applyBorder="1" applyAlignment="1" applyProtection="1">
      <alignment/>
      <protection/>
    </xf>
    <xf numFmtId="167" fontId="10" fillId="0" borderId="0" xfId="42" applyNumberFormat="1" applyFont="1" applyFill="1" applyBorder="1" applyAlignment="1" applyProtection="1">
      <alignment/>
      <protection/>
    </xf>
    <xf numFmtId="167" fontId="8" fillId="0" borderId="66" xfId="42" applyNumberFormat="1" applyFont="1" applyFill="1" applyBorder="1" applyAlignment="1" applyProtection="1">
      <alignment/>
      <protection/>
    </xf>
    <xf numFmtId="167" fontId="8" fillId="0" borderId="67" xfId="42" applyNumberFormat="1" applyFont="1" applyFill="1" applyBorder="1" applyAlignment="1" applyProtection="1">
      <alignment/>
      <protection/>
    </xf>
    <xf numFmtId="167" fontId="8" fillId="0" borderId="57" xfId="42" applyNumberFormat="1" applyFont="1" applyFill="1" applyBorder="1" applyAlignment="1" applyProtection="1">
      <alignment/>
      <protection/>
    </xf>
    <xf numFmtId="167" fontId="10" fillId="40" borderId="10" xfId="42" applyNumberFormat="1" applyFont="1" applyFill="1" applyBorder="1" applyAlignment="1">
      <alignment/>
    </xf>
    <xf numFmtId="0" fontId="7" fillId="34" borderId="0" xfId="60" applyFill="1">
      <alignment/>
      <protection/>
    </xf>
    <xf numFmtId="168" fontId="10" fillId="34" borderId="29" xfId="42" applyNumberFormat="1" applyFont="1" applyFill="1" applyBorder="1" applyAlignment="1" applyProtection="1">
      <alignment/>
      <protection/>
    </xf>
    <xf numFmtId="167" fontId="10" fillId="34" borderId="62" xfId="42" applyNumberFormat="1" applyFont="1" applyFill="1" applyBorder="1" applyAlignment="1" applyProtection="1">
      <alignment/>
      <protection/>
    </xf>
    <xf numFmtId="167" fontId="10" fillId="35" borderId="68" xfId="42" applyNumberFormat="1" applyFont="1" applyFill="1" applyBorder="1" applyAlignment="1">
      <alignment/>
    </xf>
    <xf numFmtId="167" fontId="10" fillId="35" borderId="55" xfId="42" applyNumberFormat="1" applyFont="1" applyFill="1" applyBorder="1" applyAlignment="1">
      <alignment/>
    </xf>
    <xf numFmtId="167" fontId="10" fillId="35" borderId="10" xfId="42" applyNumberFormat="1" applyFont="1" applyFill="1" applyBorder="1" applyAlignment="1">
      <alignment/>
    </xf>
    <xf numFmtId="0" fontId="7" fillId="34" borderId="22" xfId="60" applyFont="1" applyFill="1" applyBorder="1">
      <alignment/>
      <protection/>
    </xf>
    <xf numFmtId="167" fontId="10" fillId="35" borderId="69" xfId="42" applyNumberFormat="1" applyFont="1" applyFill="1" applyBorder="1" applyAlignment="1">
      <alignment/>
    </xf>
    <xf numFmtId="0" fontId="12" fillId="0" borderId="57" xfId="62" applyFont="1" applyBorder="1" applyAlignment="1">
      <alignment wrapText="1"/>
      <protection/>
    </xf>
    <xf numFmtId="0" fontId="12" fillId="34" borderId="0" xfId="75" applyFont="1" applyFill="1" applyBorder="1">
      <alignment/>
      <protection/>
    </xf>
    <xf numFmtId="0" fontId="10" fillId="34" borderId="10" xfId="62" applyFont="1" applyFill="1" applyBorder="1" applyAlignment="1">
      <alignment wrapText="1"/>
      <protection/>
    </xf>
    <xf numFmtId="1" fontId="4" fillId="34" borderId="0" xfId="62" applyNumberFormat="1" applyFont="1" applyFill="1">
      <alignment/>
      <protection/>
    </xf>
    <xf numFmtId="0" fontId="4" fillId="34" borderId="0" xfId="62" applyFont="1" applyFill="1">
      <alignment/>
      <protection/>
    </xf>
    <xf numFmtId="167" fontId="33" fillId="0" borderId="13" xfId="40" applyNumberFormat="1" applyFont="1" applyBorder="1" applyAlignment="1">
      <alignment/>
    </xf>
    <xf numFmtId="167" fontId="33" fillId="0" borderId="20" xfId="40" applyNumberFormat="1" applyFont="1" applyBorder="1" applyAlignment="1">
      <alignment/>
    </xf>
    <xf numFmtId="0" fontId="14" fillId="0" borderId="36" xfId="74" applyFont="1" applyBorder="1">
      <alignment/>
      <protection/>
    </xf>
    <xf numFmtId="0" fontId="14" fillId="34" borderId="29" xfId="62" applyFont="1" applyFill="1" applyBorder="1" applyAlignment="1">
      <alignment/>
      <protection/>
    </xf>
    <xf numFmtId="0" fontId="33" fillId="0" borderId="29" xfId="64" applyFont="1" applyBorder="1">
      <alignment/>
      <protection/>
    </xf>
    <xf numFmtId="167" fontId="33" fillId="0" borderId="45" xfId="40" applyNumberFormat="1" applyFont="1" applyBorder="1" applyAlignment="1">
      <alignment/>
    </xf>
    <xf numFmtId="3" fontId="14" fillId="38" borderId="20" xfId="71" applyNumberFormat="1" applyFont="1" applyFill="1" applyBorder="1" applyAlignment="1" applyProtection="1">
      <alignment horizontal="right"/>
      <protection/>
    </xf>
    <xf numFmtId="0" fontId="14" fillId="37" borderId="51" xfId="71" applyFont="1" applyFill="1" applyBorder="1" applyProtection="1">
      <alignment/>
      <protection locked="0"/>
    </xf>
    <xf numFmtId="0" fontId="18" fillId="37" borderId="18" xfId="71" applyFont="1" applyFill="1" applyBorder="1" applyProtection="1">
      <alignment/>
      <protection locked="0"/>
    </xf>
    <xf numFmtId="3" fontId="18" fillId="37" borderId="18" xfId="71" applyNumberFormat="1" applyFont="1" applyFill="1" applyBorder="1" applyProtection="1">
      <alignment/>
      <protection locked="0"/>
    </xf>
    <xf numFmtId="3" fontId="18" fillId="37" borderId="24" xfId="71" applyNumberFormat="1" applyFont="1" applyFill="1" applyBorder="1" applyProtection="1">
      <alignment/>
      <protection locked="0"/>
    </xf>
    <xf numFmtId="167" fontId="33" fillId="0" borderId="0" xfId="40" applyNumberFormat="1" applyFont="1" applyFill="1" applyBorder="1" applyAlignment="1">
      <alignment horizontal="right"/>
    </xf>
    <xf numFmtId="167" fontId="33" fillId="0" borderId="27" xfId="40" applyNumberFormat="1" applyFont="1" applyBorder="1" applyAlignment="1">
      <alignment/>
    </xf>
    <xf numFmtId="0" fontId="11" fillId="34" borderId="28" xfId="60" applyFont="1" applyFill="1" applyBorder="1">
      <alignment/>
      <protection/>
    </xf>
    <xf numFmtId="0" fontId="11" fillId="34" borderId="27" xfId="68" applyFont="1" applyFill="1" applyBorder="1">
      <alignment/>
      <protection/>
    </xf>
    <xf numFmtId="0" fontId="13" fillId="0" borderId="10" xfId="75" applyFont="1" applyBorder="1">
      <alignment/>
      <protection/>
    </xf>
    <xf numFmtId="0" fontId="12" fillId="0" borderId="10" xfId="75" applyFont="1" applyBorder="1">
      <alignment/>
      <protection/>
    </xf>
    <xf numFmtId="0" fontId="73" fillId="0" borderId="70" xfId="0" applyFont="1" applyBorder="1" applyAlignment="1">
      <alignment/>
    </xf>
    <xf numFmtId="0" fontId="74" fillId="41" borderId="71" xfId="0" applyFont="1" applyFill="1" applyBorder="1" applyAlignment="1">
      <alignment/>
    </xf>
    <xf numFmtId="0" fontId="75" fillId="0" borderId="72" xfId="0" applyFont="1" applyBorder="1" applyAlignment="1">
      <alignment/>
    </xf>
    <xf numFmtId="0" fontId="75" fillId="0" borderId="0" xfId="0" applyFont="1" applyAlignment="1">
      <alignment/>
    </xf>
    <xf numFmtId="0" fontId="74" fillId="0" borderId="73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Alignment="1">
      <alignment/>
    </xf>
    <xf numFmtId="3" fontId="5" fillId="22" borderId="10" xfId="0" applyNumberFormat="1" applyFont="1" applyFill="1" applyBorder="1" applyAlignment="1">
      <alignment horizontal="center" vertical="center"/>
    </xf>
    <xf numFmtId="3" fontId="5" fillId="41" borderId="10" xfId="0" applyNumberFormat="1" applyFont="1" applyFill="1" applyBorder="1" applyAlignment="1">
      <alignment horizontal="center" vertical="center"/>
    </xf>
    <xf numFmtId="3" fontId="5" fillId="22" borderId="13" xfId="0" applyNumberFormat="1" applyFont="1" applyFill="1" applyBorder="1" applyAlignment="1">
      <alignment horizontal="center" vertical="center"/>
    </xf>
    <xf numFmtId="3" fontId="5" fillId="22" borderId="17" xfId="0" applyNumberFormat="1" applyFont="1" applyFill="1" applyBorder="1" applyAlignment="1">
      <alignment horizontal="center" vertical="center"/>
    </xf>
    <xf numFmtId="0" fontId="75" fillId="0" borderId="15" xfId="0" applyFont="1" applyBorder="1" applyAlignment="1">
      <alignment/>
    </xf>
    <xf numFmtId="0" fontId="75" fillId="0" borderId="10" xfId="0" applyFont="1" applyBorder="1" applyAlignment="1">
      <alignment/>
    </xf>
    <xf numFmtId="167" fontId="75" fillId="10" borderId="10" xfId="46" applyNumberFormat="1" applyFont="1" applyFill="1" applyBorder="1" applyAlignment="1">
      <alignment/>
    </xf>
    <xf numFmtId="167" fontId="77" fillId="10" borderId="10" xfId="46" applyNumberFormat="1" applyFont="1" applyFill="1" applyBorder="1" applyAlignment="1">
      <alignment/>
    </xf>
    <xf numFmtId="167" fontId="75" fillId="0" borderId="10" xfId="46" applyNumberFormat="1" applyFont="1" applyBorder="1" applyAlignment="1">
      <alignment/>
    </xf>
    <xf numFmtId="167" fontId="77" fillId="0" borderId="10" xfId="46" applyNumberFormat="1" applyFont="1" applyBorder="1" applyAlignment="1">
      <alignment/>
    </xf>
    <xf numFmtId="167" fontId="78" fillId="0" borderId="10" xfId="46" applyNumberFormat="1" applyFont="1" applyBorder="1" applyAlignment="1">
      <alignment/>
    </xf>
    <xf numFmtId="0" fontId="6" fillId="0" borderId="74" xfId="0" applyFont="1" applyFill="1" applyBorder="1" applyAlignment="1">
      <alignment horizontal="center" vertical="center"/>
    </xf>
    <xf numFmtId="0" fontId="79" fillId="13" borderId="74" xfId="0" applyFont="1" applyFill="1" applyBorder="1" applyAlignment="1">
      <alignment/>
    </xf>
    <xf numFmtId="3" fontId="2" fillId="13" borderId="74" xfId="0" applyNumberFormat="1" applyFont="1" applyFill="1" applyBorder="1" applyAlignment="1">
      <alignment horizontal="center" vertical="center"/>
    </xf>
    <xf numFmtId="3" fontId="79" fillId="13" borderId="74" xfId="0" applyNumberFormat="1" applyFont="1" applyFill="1" applyBorder="1" applyAlignment="1">
      <alignment/>
    </xf>
    <xf numFmtId="3" fontId="80" fillId="13" borderId="74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 horizontal="right" vertical="center"/>
    </xf>
    <xf numFmtId="3" fontId="5" fillId="22" borderId="10" xfId="0" applyNumberFormat="1" applyFont="1" applyFill="1" applyBorder="1" applyAlignment="1">
      <alignment horizontal="right" vertical="center"/>
    </xf>
    <xf numFmtId="3" fontId="2" fillId="22" borderId="13" xfId="0" applyNumberFormat="1" applyFont="1" applyFill="1" applyBorder="1" applyAlignment="1">
      <alignment horizontal="right" vertical="center"/>
    </xf>
    <xf numFmtId="3" fontId="2" fillId="22" borderId="17" xfId="0" applyNumberFormat="1" applyFont="1" applyFill="1" applyBorder="1" applyAlignment="1">
      <alignment horizontal="right" vertical="center"/>
    </xf>
    <xf numFmtId="0" fontId="0" fillId="22" borderId="10" xfId="0" applyFill="1" applyBorder="1" applyAlignment="1">
      <alignment/>
    </xf>
    <xf numFmtId="0" fontId="75" fillId="0" borderId="13" xfId="0" applyFont="1" applyBorder="1" applyAlignment="1">
      <alignment/>
    </xf>
    <xf numFmtId="0" fontId="0" fillId="22" borderId="13" xfId="0" applyFill="1" applyBorder="1" applyAlignment="1">
      <alignment/>
    </xf>
    <xf numFmtId="164" fontId="5" fillId="13" borderId="75" xfId="0" applyNumberFormat="1" applyFont="1" applyFill="1" applyBorder="1" applyAlignment="1" quotePrefix="1">
      <alignment horizontal="center" vertical="center"/>
    </xf>
    <xf numFmtId="0" fontId="3" fillId="13" borderId="76" xfId="0" applyFont="1" applyFill="1" applyBorder="1" applyAlignment="1">
      <alignment horizontal="left" vertical="center"/>
    </xf>
    <xf numFmtId="0" fontId="0" fillId="13" borderId="76" xfId="0" applyFill="1" applyBorder="1" applyAlignment="1">
      <alignment/>
    </xf>
    <xf numFmtId="3" fontId="2" fillId="13" borderId="74" xfId="0" applyNumberFormat="1" applyFont="1" applyFill="1" applyBorder="1" applyAlignment="1">
      <alignment horizontal="right" vertical="center"/>
    </xf>
    <xf numFmtId="3" fontId="0" fillId="13" borderId="76" xfId="0" applyNumberFormat="1" applyFill="1" applyBorder="1" applyAlignment="1">
      <alignment/>
    </xf>
    <xf numFmtId="0" fontId="4" fillId="0" borderId="0" xfId="67">
      <alignment/>
      <protection/>
    </xf>
    <xf numFmtId="0" fontId="3" fillId="0" borderId="0" xfId="67" applyFont="1">
      <alignment/>
      <protection/>
    </xf>
    <xf numFmtId="0" fontId="4" fillId="0" borderId="0" xfId="67" applyAlignment="1">
      <alignment horizontal="center"/>
      <protection/>
    </xf>
    <xf numFmtId="0" fontId="17" fillId="0" borderId="0" xfId="73" applyFont="1">
      <alignment/>
      <protection/>
    </xf>
    <xf numFmtId="0" fontId="17" fillId="0" borderId="0" xfId="67" applyFont="1">
      <alignment/>
      <protection/>
    </xf>
    <xf numFmtId="0" fontId="27" fillId="37" borderId="13" xfId="67" applyFont="1" applyFill="1" applyBorder="1" applyAlignment="1">
      <alignment horizontal="center"/>
      <protection/>
    </xf>
    <xf numFmtId="0" fontId="27" fillId="37" borderId="52" xfId="67" applyFont="1" applyFill="1" applyBorder="1" applyAlignment="1">
      <alignment horizontal="center"/>
      <protection/>
    </xf>
    <xf numFmtId="0" fontId="28" fillId="37" borderId="20" xfId="67" applyFont="1" applyFill="1" applyBorder="1">
      <alignment/>
      <protection/>
    </xf>
    <xf numFmtId="0" fontId="28" fillId="37" borderId="29" xfId="67" applyFont="1" applyFill="1" applyBorder="1">
      <alignment/>
      <protection/>
    </xf>
    <xf numFmtId="0" fontId="27" fillId="37" borderId="29" xfId="67" applyFont="1" applyFill="1" applyBorder="1" applyAlignment="1">
      <alignment horizontal="center"/>
      <protection/>
    </xf>
    <xf numFmtId="0" fontId="27" fillId="37" borderId="15" xfId="67" applyFont="1" applyFill="1" applyBorder="1" applyAlignment="1">
      <alignment horizontal="center"/>
      <protection/>
    </xf>
    <xf numFmtId="0" fontId="27" fillId="37" borderId="53" xfId="67" applyFont="1" applyFill="1" applyBorder="1" applyAlignment="1">
      <alignment horizontal="center"/>
      <protection/>
    </xf>
    <xf numFmtId="0" fontId="12" fillId="0" borderId="10" xfId="67" applyFont="1" applyBorder="1" applyAlignment="1">
      <alignment horizontal="center"/>
      <protection/>
    </xf>
    <xf numFmtId="0" fontId="12" fillId="0" borderId="57" xfId="67" applyFont="1" applyBorder="1">
      <alignment/>
      <protection/>
    </xf>
    <xf numFmtId="167" fontId="12" fillId="0" borderId="10" xfId="45" applyNumberFormat="1" applyFont="1" applyBorder="1" applyAlignment="1">
      <alignment horizontal="right"/>
    </xf>
    <xf numFmtId="167" fontId="12" fillId="0" borderId="57" xfId="45" applyNumberFormat="1" applyFont="1" applyBorder="1" applyAlignment="1">
      <alignment horizontal="right"/>
    </xf>
    <xf numFmtId="0" fontId="13" fillId="37" borderId="10" xfId="67" applyFont="1" applyFill="1" applyBorder="1" applyAlignment="1">
      <alignment horizontal="center"/>
      <protection/>
    </xf>
    <xf numFmtId="0" fontId="13" fillId="37" borderId="10" xfId="67" applyFont="1" applyFill="1" applyBorder="1">
      <alignment/>
      <protection/>
    </xf>
    <xf numFmtId="167" fontId="13" fillId="37" borderId="10" xfId="45" applyNumberFormat="1" applyFont="1" applyFill="1" applyBorder="1" applyAlignment="1">
      <alignment horizontal="right"/>
    </xf>
    <xf numFmtId="3" fontId="5" fillId="13" borderId="7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4" fillId="41" borderId="0" xfId="71" applyFont="1" applyFill="1">
      <alignment/>
      <protection/>
    </xf>
    <xf numFmtId="0" fontId="4" fillId="41" borderId="0" xfId="0" applyFont="1" applyFill="1" applyAlignment="1">
      <alignment horizontal="left"/>
    </xf>
    <xf numFmtId="0" fontId="7" fillId="41" borderId="0" xfId="60" applyFill="1" applyAlignment="1">
      <alignment/>
      <protection/>
    </xf>
    <xf numFmtId="0" fontId="9" fillId="41" borderId="0" xfId="60" applyFont="1" applyFill="1">
      <alignment/>
      <protection/>
    </xf>
    <xf numFmtId="0" fontId="7" fillId="41" borderId="26" xfId="60" applyFill="1" applyBorder="1" applyAlignment="1">
      <alignment horizontal="center"/>
      <protection/>
    </xf>
    <xf numFmtId="3" fontId="9" fillId="41" borderId="25" xfId="42" applyNumberFormat="1" applyFont="1" applyFill="1" applyBorder="1" applyAlignment="1" applyProtection="1">
      <alignment/>
      <protection/>
    </xf>
    <xf numFmtId="3" fontId="7" fillId="41" borderId="29" xfId="42" applyNumberFormat="1" applyFill="1" applyBorder="1" applyAlignment="1" applyProtection="1">
      <alignment/>
      <protection/>
    </xf>
    <xf numFmtId="167" fontId="81" fillId="0" borderId="0" xfId="47" applyNumberFormat="1" applyFont="1" applyAlignment="1">
      <alignment/>
    </xf>
    <xf numFmtId="167" fontId="10" fillId="0" borderId="0" xfId="47" applyNumberFormat="1" applyFont="1" applyFill="1" applyBorder="1" applyAlignment="1" applyProtection="1">
      <alignment/>
      <protection/>
    </xf>
    <xf numFmtId="167" fontId="10" fillId="41" borderId="0" xfId="47" applyNumberFormat="1" applyFont="1" applyFill="1" applyAlignment="1">
      <alignment/>
    </xf>
    <xf numFmtId="3" fontId="11" fillId="41" borderId="0" xfId="42" applyNumberFormat="1" applyFont="1" applyFill="1" applyBorder="1" applyAlignment="1" applyProtection="1">
      <alignment/>
      <protection/>
    </xf>
    <xf numFmtId="167" fontId="10" fillId="41" borderId="29" xfId="42" applyNumberFormat="1" applyFont="1" applyFill="1" applyBorder="1" applyAlignment="1">
      <alignment/>
    </xf>
    <xf numFmtId="167" fontId="8" fillId="34" borderId="61" xfId="42" applyNumberFormat="1" applyFont="1" applyFill="1" applyBorder="1" applyAlignment="1" applyProtection="1">
      <alignment/>
      <protection/>
    </xf>
    <xf numFmtId="167" fontId="8" fillId="34" borderId="62" xfId="42" applyNumberFormat="1" applyFont="1" applyFill="1" applyBorder="1" applyAlignment="1" applyProtection="1">
      <alignment/>
      <protection/>
    </xf>
    <xf numFmtId="167" fontId="9" fillId="41" borderId="25" xfId="42" applyNumberFormat="1" applyFont="1" applyFill="1" applyBorder="1" applyAlignment="1">
      <alignment/>
    </xf>
    <xf numFmtId="167" fontId="8" fillId="41" borderId="36" xfId="42" applyNumberFormat="1" applyFont="1" applyFill="1" applyBorder="1" applyAlignment="1">
      <alignment/>
    </xf>
    <xf numFmtId="167" fontId="10" fillId="41" borderId="57" xfId="42" applyNumberFormat="1" applyFont="1" applyFill="1" applyBorder="1" applyAlignment="1">
      <alignment/>
    </xf>
    <xf numFmtId="0" fontId="0" fillId="41" borderId="0" xfId="0" applyFill="1" applyAlignment="1">
      <alignment/>
    </xf>
    <xf numFmtId="167" fontId="4" fillId="0" borderId="0" xfId="40" applyNumberFormat="1" applyFont="1" applyAlignment="1">
      <alignment/>
    </xf>
    <xf numFmtId="3" fontId="14" fillId="38" borderId="29" xfId="71" applyNumberFormat="1" applyFont="1" applyFill="1" applyBorder="1" applyAlignment="1" applyProtection="1">
      <alignment horizontal="right"/>
      <protection/>
    </xf>
    <xf numFmtId="0" fontId="14" fillId="0" borderId="77" xfId="74" applyFont="1" applyBorder="1">
      <alignment/>
      <protection/>
    </xf>
    <xf numFmtId="167" fontId="33" fillId="0" borderId="10" xfId="40" applyNumberFormat="1" applyFont="1" applyBorder="1" applyAlignment="1">
      <alignment horizontal="right"/>
    </xf>
    <xf numFmtId="0" fontId="33" fillId="0" borderId="13" xfId="0" applyFont="1" applyBorder="1" applyAlignment="1">
      <alignment/>
    </xf>
    <xf numFmtId="167" fontId="36" fillId="41" borderId="10" xfId="40" applyNumberFormat="1" applyFont="1" applyFill="1" applyBorder="1" applyAlignment="1">
      <alignment/>
    </xf>
    <xf numFmtId="167" fontId="32" fillId="41" borderId="10" xfId="40" applyNumberFormat="1" applyFont="1" applyFill="1" applyBorder="1" applyAlignment="1">
      <alignment/>
    </xf>
    <xf numFmtId="0" fontId="5" fillId="41" borderId="11" xfId="0" applyFont="1" applyFill="1" applyBorder="1" applyAlignment="1">
      <alignment horizontal="left" vertical="center" wrapText="1"/>
    </xf>
    <xf numFmtId="0" fontId="4" fillId="0" borderId="0" xfId="63" applyFont="1" applyBorder="1">
      <alignment/>
      <protection/>
    </xf>
    <xf numFmtId="0" fontId="4" fillId="41" borderId="20" xfId="63" applyFill="1" applyBorder="1">
      <alignment/>
      <protection/>
    </xf>
    <xf numFmtId="167" fontId="12" fillId="41" borderId="57" xfId="43" applyNumberFormat="1" applyFont="1" applyFill="1" applyBorder="1" applyAlignment="1">
      <alignment horizontal="right"/>
    </xf>
    <xf numFmtId="167" fontId="12" fillId="41" borderId="10" xfId="45" applyNumberFormat="1" applyFont="1" applyFill="1" applyBorder="1" applyAlignment="1">
      <alignment horizontal="right"/>
    </xf>
    <xf numFmtId="167" fontId="12" fillId="41" borderId="57" xfId="45" applyNumberFormat="1" applyFont="1" applyFill="1" applyBorder="1" applyAlignment="1">
      <alignment horizontal="right"/>
    </xf>
    <xf numFmtId="3" fontId="2" fillId="13" borderId="78" xfId="0" applyNumberFormat="1" applyFont="1" applyFill="1" applyBorder="1" applyAlignment="1">
      <alignment horizontal="right" vertical="center"/>
    </xf>
    <xf numFmtId="167" fontId="32" fillId="36" borderId="10" xfId="47" applyNumberFormat="1" applyFont="1" applyFill="1" applyBorder="1" applyAlignment="1">
      <alignment/>
    </xf>
    <xf numFmtId="167" fontId="36" fillId="36" borderId="10" xfId="47" applyNumberFormat="1" applyFont="1" applyFill="1" applyBorder="1" applyAlignment="1">
      <alignment/>
    </xf>
    <xf numFmtId="167" fontId="32" fillId="0" borderId="10" xfId="47" applyNumberFormat="1" applyFont="1" applyBorder="1" applyAlignment="1">
      <alignment/>
    </xf>
    <xf numFmtId="167" fontId="36" fillId="0" borderId="10" xfId="47" applyNumberFormat="1" applyFont="1" applyBorder="1" applyAlignment="1">
      <alignment/>
    </xf>
    <xf numFmtId="167" fontId="25" fillId="0" borderId="10" xfId="47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7" fontId="33" fillId="0" borderId="0" xfId="47" applyNumberFormat="1" applyFont="1" applyAlignment="1">
      <alignment/>
    </xf>
    <xf numFmtId="3" fontId="18" fillId="39" borderId="19" xfId="71" applyNumberFormat="1" applyFont="1" applyFill="1" applyBorder="1" applyAlignment="1" applyProtection="1">
      <alignment horizontal="left"/>
      <protection locked="0"/>
    </xf>
    <xf numFmtId="3" fontId="18" fillId="39" borderId="79" xfId="71" applyNumberFormat="1" applyFont="1" applyFill="1" applyBorder="1" applyAlignment="1" applyProtection="1">
      <alignment horizontal="left"/>
      <protection locked="0"/>
    </xf>
    <xf numFmtId="0" fontId="14" fillId="0" borderId="80" xfId="62" applyFont="1" applyBorder="1" applyAlignment="1">
      <alignment/>
      <protection/>
    </xf>
    <xf numFmtId="0" fontId="14" fillId="0" borderId="81" xfId="74" applyFont="1" applyBorder="1" applyAlignment="1">
      <alignment/>
      <protection/>
    </xf>
    <xf numFmtId="0" fontId="14" fillId="0" borderId="56" xfId="74" applyFont="1" applyBorder="1" applyAlignment="1">
      <alignment/>
      <protection/>
    </xf>
    <xf numFmtId="0" fontId="18" fillId="39" borderId="19" xfId="74" applyFont="1" applyFill="1" applyBorder="1" applyAlignment="1">
      <alignment/>
      <protection/>
    </xf>
    <xf numFmtId="0" fontId="18" fillId="39" borderId="79" xfId="74" applyFont="1" applyFill="1" applyBorder="1" applyAlignment="1">
      <alignment/>
      <protection/>
    </xf>
    <xf numFmtId="0" fontId="4" fillId="37" borderId="10" xfId="63" applyFill="1" applyBorder="1" applyAlignment="1">
      <alignment horizontal="center"/>
      <protection/>
    </xf>
    <xf numFmtId="0" fontId="13" fillId="37" borderId="12" xfId="75" applyFont="1" applyFill="1" applyBorder="1" applyAlignment="1">
      <alignment horizontal="center"/>
      <protection/>
    </xf>
    <xf numFmtId="0" fontId="13" fillId="37" borderId="52" xfId="75" applyFont="1" applyFill="1" applyBorder="1" applyAlignment="1">
      <alignment horizontal="center"/>
      <protection/>
    </xf>
    <xf numFmtId="0" fontId="26" fillId="0" borderId="0" xfId="67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13" fillId="37" borderId="12" xfId="62" applyFont="1" applyFill="1" applyBorder="1" applyAlignment="1">
      <alignment horizontal="center"/>
      <protection/>
    </xf>
    <xf numFmtId="0" fontId="13" fillId="37" borderId="26" xfId="62" applyFont="1" applyFill="1" applyBorder="1" applyAlignment="1">
      <alignment horizontal="center"/>
      <protection/>
    </xf>
    <xf numFmtId="0" fontId="13" fillId="37" borderId="52" xfId="62" applyFont="1" applyFill="1" applyBorder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center" wrapText="1"/>
      <protection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4 2" xfId="45"/>
    <cellStyle name="Ezres 5" xfId="46"/>
    <cellStyle name="Ezres 6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 4 3" xfId="65"/>
    <cellStyle name="Normál 5" xfId="66"/>
    <cellStyle name="Normál 5 2" xfId="67"/>
    <cellStyle name="Normál_2006. július felülv." xfId="68"/>
    <cellStyle name="Normál_2007.költségv.táblák" xfId="69"/>
    <cellStyle name="Normál_2007.költségv.táblák 2" xfId="70"/>
    <cellStyle name="Normál_2007.költségv.táblák 3" xfId="71"/>
    <cellStyle name="Normál_2007.költségv.táblák 3 2" xfId="72"/>
    <cellStyle name="Normál_2007.költségv.táblák 4" xfId="73"/>
    <cellStyle name="Normál_2-1, 2-2 melléklet 2006" xfId="74"/>
    <cellStyle name="Normál_6.MELL.szoc.tábla" xfId="75"/>
    <cellStyle name="Normál_97ûrlap" xfId="76"/>
    <cellStyle name="Normál_Intézményi kiadás 2008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8" t="s">
        <v>350</v>
      </c>
      <c r="D1" s="122" t="s">
        <v>358</v>
      </c>
    </row>
    <row r="2" spans="2:9" ht="18.75">
      <c r="B2" s="120" t="s">
        <v>620</v>
      </c>
      <c r="C2" s="119"/>
      <c r="D2" s="123" t="s">
        <v>703</v>
      </c>
      <c r="E2" s="20"/>
      <c r="F2" s="20"/>
      <c r="G2" s="20"/>
      <c r="H2" s="20"/>
      <c r="I2" s="20"/>
    </row>
    <row r="3" spans="2:4" ht="18.75">
      <c r="B3" s="121" t="s">
        <v>243</v>
      </c>
      <c r="D3" s="117" t="s">
        <v>354</v>
      </c>
    </row>
    <row r="4" spans="2:4" ht="18.75">
      <c r="B4" s="124"/>
      <c r="D4" s="117"/>
    </row>
    <row r="5" spans="2:9" ht="15">
      <c r="B5" s="19"/>
      <c r="C5" s="19"/>
      <c r="D5" s="19" t="s">
        <v>346</v>
      </c>
      <c r="E5" s="19" t="s">
        <v>341</v>
      </c>
      <c r="F5" s="19" t="s">
        <v>342</v>
      </c>
      <c r="G5" s="19" t="s">
        <v>343</v>
      </c>
      <c r="H5" s="19" t="s">
        <v>344</v>
      </c>
      <c r="I5" s="19" t="s">
        <v>345</v>
      </c>
    </row>
    <row r="6" spans="1:9" ht="25.5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505</v>
      </c>
      <c r="F7" s="16" t="s">
        <v>506</v>
      </c>
      <c r="G7" s="16" t="s">
        <v>507</v>
      </c>
      <c r="H7" s="16" t="s">
        <v>508</v>
      </c>
      <c r="I7" s="16" t="s">
        <v>511</v>
      </c>
    </row>
    <row r="8" spans="1:9" ht="15" customHeight="1">
      <c r="A8" s="4" t="s">
        <v>7</v>
      </c>
      <c r="B8" s="8" t="s">
        <v>8</v>
      </c>
      <c r="C8" s="14" t="s">
        <v>9</v>
      </c>
      <c r="D8" s="18">
        <f aca="true" t="shared" si="0" ref="D8:D39">SUM(E8:I8)</f>
        <v>114837</v>
      </c>
      <c r="E8" s="17">
        <v>114837</v>
      </c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18">
        <f t="shared" si="0"/>
        <v>130351</v>
      </c>
      <c r="E9" s="17">
        <v>130351</v>
      </c>
      <c r="F9" s="17"/>
      <c r="G9" s="17"/>
      <c r="H9" s="17"/>
      <c r="I9" s="17"/>
    </row>
    <row r="10" spans="1:9" ht="15" customHeight="1">
      <c r="A10" s="4" t="s">
        <v>13</v>
      </c>
      <c r="B10" s="9" t="s">
        <v>637</v>
      </c>
      <c r="C10" s="14" t="s">
        <v>15</v>
      </c>
      <c r="D10" s="18">
        <f t="shared" si="0"/>
        <v>92325</v>
      </c>
      <c r="E10" s="17">
        <v>92325</v>
      </c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 t="shared" si="0"/>
        <v>6884</v>
      </c>
      <c r="E11" s="17">
        <v>6884</v>
      </c>
      <c r="F11" s="17"/>
      <c r="G11" s="17"/>
      <c r="H11" s="17"/>
      <c r="I11" s="17"/>
    </row>
    <row r="12" spans="1:9" ht="15" customHeight="1">
      <c r="A12" s="4" t="s">
        <v>19</v>
      </c>
      <c r="B12" s="9" t="s">
        <v>638</v>
      </c>
      <c r="C12" s="14" t="s">
        <v>20</v>
      </c>
      <c r="D12" s="18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640</v>
      </c>
      <c r="C13" s="14" t="s">
        <v>22</v>
      </c>
      <c r="D13" s="18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376</v>
      </c>
      <c r="C14" s="15" t="s">
        <v>24</v>
      </c>
      <c r="D14" s="18">
        <f t="shared" si="0"/>
        <v>344397</v>
      </c>
      <c r="E14" s="18">
        <f>SUM(E8:E13)</f>
        <v>344397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 t="shared" si="0"/>
        <v>85152</v>
      </c>
      <c r="E19" s="18">
        <f>SUM(E20:E26)</f>
        <v>21752</v>
      </c>
      <c r="F19" s="18">
        <f>SUM(F20:F26)</f>
        <v>0</v>
      </c>
      <c r="G19" s="18">
        <f>SUM(G20:G26)</f>
        <v>62306</v>
      </c>
      <c r="H19" s="18">
        <f>SUM(H20:H26)</f>
        <v>1094</v>
      </c>
      <c r="I19" s="18">
        <f>SUM(I20:I26)</f>
        <v>0</v>
      </c>
    </row>
    <row r="20" spans="1:9" ht="15" customHeight="1">
      <c r="A20" s="4"/>
      <c r="B20" s="9" t="s">
        <v>289</v>
      </c>
      <c r="C20" s="14" t="s">
        <v>335</v>
      </c>
      <c r="D20" s="18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334</v>
      </c>
      <c r="D21" s="18">
        <f t="shared" si="0"/>
        <v>13002</v>
      </c>
      <c r="E21" s="17">
        <v>13002</v>
      </c>
      <c r="F21" s="17"/>
      <c r="G21" s="17"/>
      <c r="H21" s="17"/>
      <c r="I21" s="17"/>
    </row>
    <row r="22" spans="1:9" ht="15" customHeight="1">
      <c r="A22" s="4"/>
      <c r="B22" s="9" t="s">
        <v>639</v>
      </c>
      <c r="C22" s="14" t="s">
        <v>336</v>
      </c>
      <c r="D22" s="18">
        <f t="shared" si="0"/>
        <v>63400</v>
      </c>
      <c r="E22" s="17"/>
      <c r="F22" s="17"/>
      <c r="G22" s="17">
        <v>62306</v>
      </c>
      <c r="H22" s="17">
        <v>1094</v>
      </c>
      <c r="I22" s="17"/>
    </row>
    <row r="23" spans="1:9" ht="15" customHeight="1">
      <c r="A23" s="4"/>
      <c r="B23" s="9" t="s">
        <v>292</v>
      </c>
      <c r="C23" s="14" t="s">
        <v>337</v>
      </c>
      <c r="D23" s="18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338</v>
      </c>
      <c r="D24" s="18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339</v>
      </c>
      <c r="D25" s="18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471" t="s">
        <v>352</v>
      </c>
      <c r="C26" s="14" t="s">
        <v>353</v>
      </c>
      <c r="D26" s="18">
        <f t="shared" si="0"/>
        <v>8750</v>
      </c>
      <c r="E26" s="17">
        <v>8750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377</v>
      </c>
      <c r="C27" s="15" t="s">
        <v>41</v>
      </c>
      <c r="D27" s="18">
        <f t="shared" si="0"/>
        <v>429549</v>
      </c>
      <c r="E27" s="18">
        <f>SUM(E14:E19)</f>
        <v>366149</v>
      </c>
      <c r="F27" s="18">
        <f>SUM(F14:F19)</f>
        <v>0</v>
      </c>
      <c r="G27" s="18">
        <f>SUM(G14:G19)</f>
        <v>62306</v>
      </c>
      <c r="H27" s="18">
        <f>SUM(H14:H19)</f>
        <v>1094</v>
      </c>
      <c r="I27" s="18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378</v>
      </c>
      <c r="C33" s="15" t="s">
        <v>58</v>
      </c>
      <c r="D33" s="18">
        <f t="shared" si="0"/>
        <v>0</v>
      </c>
      <c r="E33" s="18">
        <f>SUM(E28:E32)</f>
        <v>0</v>
      </c>
      <c r="F33" s="18">
        <f>SUM(F28:F32)</f>
        <v>0</v>
      </c>
      <c r="G33" s="18">
        <f>SUM(G28:G32)</f>
        <v>0</v>
      </c>
      <c r="H33" s="18">
        <f>SUM(H28:H32)</f>
        <v>0</v>
      </c>
      <c r="I33" s="18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379</v>
      </c>
      <c r="C36" s="15" t="s">
        <v>66</v>
      </c>
      <c r="D36" s="18">
        <f t="shared" si="0"/>
        <v>0</v>
      </c>
      <c r="E36" s="18">
        <f>SUM(E34:E35)</f>
        <v>0</v>
      </c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 t="shared" si="0"/>
        <v>91747</v>
      </c>
      <c r="E39" s="17">
        <v>91747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 aca="true" t="shared" si="1" ref="D40:D71">SUM(E40:I40)</f>
        <v>187900</v>
      </c>
      <c r="E40" s="17">
        <v>187900</v>
      </c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 t="shared" si="1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 t="shared" si="1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 t="shared" si="1"/>
        <v>10688</v>
      </c>
      <c r="E43" s="17">
        <v>10688</v>
      </c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 t="shared" si="1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380</v>
      </c>
      <c r="C45" s="15" t="s">
        <v>92</v>
      </c>
      <c r="D45" s="18">
        <f t="shared" si="1"/>
        <v>198588</v>
      </c>
      <c r="E45" s="18">
        <f>SUM(E40:E44)</f>
        <v>198588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 t="shared" si="1"/>
        <v>1413</v>
      </c>
      <c r="E46" s="17">
        <v>1413</v>
      </c>
      <c r="F46" s="17"/>
      <c r="G46" s="17"/>
      <c r="H46" s="17"/>
      <c r="I46" s="17"/>
    </row>
    <row r="47" spans="1:9" ht="15" customHeight="1">
      <c r="A47" s="5" t="s">
        <v>96</v>
      </c>
      <c r="B47" s="10" t="s">
        <v>381</v>
      </c>
      <c r="C47" s="15" t="s">
        <v>97</v>
      </c>
      <c r="D47" s="18">
        <f t="shared" si="1"/>
        <v>291748</v>
      </c>
      <c r="E47" s="18">
        <f>E36+E37+E38+E39+E45+E46</f>
        <v>291748</v>
      </c>
      <c r="F47" s="18">
        <f>F36+F37+F38+F39+F45+F46</f>
        <v>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 t="shared" si="1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 t="shared" si="1"/>
        <v>8848</v>
      </c>
      <c r="E49" s="17"/>
      <c r="F49" s="17">
        <v>360</v>
      </c>
      <c r="G49" s="17">
        <v>1050</v>
      </c>
      <c r="H49" s="17">
        <v>6688</v>
      </c>
      <c r="I49" s="17">
        <v>750</v>
      </c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 t="shared" si="1"/>
        <v>3690</v>
      </c>
      <c r="E50" s="18">
        <f>SUM(E51:E52)</f>
        <v>560</v>
      </c>
      <c r="F50" s="18">
        <f>SUM(F51:F52)</f>
        <v>1500</v>
      </c>
      <c r="G50" s="18">
        <f>SUM(G51:G52)</f>
        <v>1630</v>
      </c>
      <c r="H50" s="18">
        <f>SUM(H51:H52)</f>
        <v>0</v>
      </c>
      <c r="I50" s="18">
        <f>SUM(I51:I52)</f>
        <v>0</v>
      </c>
    </row>
    <row r="51" spans="1:9" ht="15" customHeight="1">
      <c r="A51" s="4"/>
      <c r="B51" s="27" t="s">
        <v>244</v>
      </c>
      <c r="C51" s="14" t="s">
        <v>330</v>
      </c>
      <c r="D51" s="18">
        <f t="shared" si="1"/>
        <v>1820</v>
      </c>
      <c r="E51" s="17">
        <v>240</v>
      </c>
      <c r="F51" s="17">
        <v>1500</v>
      </c>
      <c r="G51" s="17">
        <v>80</v>
      </c>
      <c r="H51" s="17"/>
      <c r="I51" s="17"/>
    </row>
    <row r="52" spans="1:9" ht="15" customHeight="1">
      <c r="A52" s="4"/>
      <c r="B52" s="27" t="s">
        <v>245</v>
      </c>
      <c r="C52" s="14" t="s">
        <v>331</v>
      </c>
      <c r="D52" s="18">
        <f t="shared" si="1"/>
        <v>1870</v>
      </c>
      <c r="E52" s="17">
        <v>320</v>
      </c>
      <c r="F52" s="17"/>
      <c r="G52" s="17">
        <v>1550</v>
      </c>
      <c r="H52" s="17"/>
      <c r="I52" s="17"/>
    </row>
    <row r="53" spans="1:9" ht="15" customHeight="1">
      <c r="A53" s="4" t="s">
        <v>107</v>
      </c>
      <c r="B53" s="11" t="s">
        <v>333</v>
      </c>
      <c r="C53" s="14" t="s">
        <v>108</v>
      </c>
      <c r="D53" s="18">
        <f t="shared" si="1"/>
        <v>19579</v>
      </c>
      <c r="E53" s="17">
        <v>19579</v>
      </c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 t="shared" si="1"/>
        <v>12612</v>
      </c>
      <c r="E54" s="17">
        <v>3579</v>
      </c>
      <c r="F54" s="17">
        <v>502</v>
      </c>
      <c r="G54" s="17"/>
      <c r="H54" s="17">
        <v>8531</v>
      </c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 t="shared" si="1"/>
        <v>7128</v>
      </c>
      <c r="E55" s="17">
        <v>6404</v>
      </c>
      <c r="F55" s="17"/>
      <c r="G55" s="17">
        <v>724</v>
      </c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 t="shared" si="1"/>
        <v>4864</v>
      </c>
      <c r="E56" s="17"/>
      <c r="F56" s="17"/>
      <c r="G56" s="128"/>
      <c r="H56" s="17">
        <v>4864</v>
      </c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 t="shared" si="1"/>
        <v>1300</v>
      </c>
      <c r="E57" s="17">
        <v>1300</v>
      </c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 t="shared" si="1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 t="shared" si="1"/>
        <v>0</v>
      </c>
      <c r="E59" s="17"/>
      <c r="F59" s="17"/>
      <c r="G59" s="17"/>
      <c r="H59" s="17"/>
      <c r="I59" s="17"/>
    </row>
    <row r="60" spans="1:9" ht="15" customHeight="1">
      <c r="A60" s="5" t="s">
        <v>127</v>
      </c>
      <c r="B60" s="12" t="s">
        <v>382</v>
      </c>
      <c r="C60" s="15" t="s">
        <v>128</v>
      </c>
      <c r="D60" s="18">
        <f t="shared" si="1"/>
        <v>58021</v>
      </c>
      <c r="E60" s="18">
        <f>E48+E49+E50+E53+E54+E55+E56+E57+E58+E59</f>
        <v>31422</v>
      </c>
      <c r="F60" s="18">
        <f>F48+F49+F50+F53+F54+F55+F56+F57+F58+F59</f>
        <v>2362</v>
      </c>
      <c r="G60" s="18">
        <f>G48+G49+G50+G53+G54+G55+G56+G57+G58+G59</f>
        <v>3404</v>
      </c>
      <c r="H60" s="18">
        <f>H48+H49+H50+H53+H54+H55+H56+H57+H58+H59</f>
        <v>20083</v>
      </c>
      <c r="I60" s="18">
        <f>I48+I49+I50+I53+I54+I55+I56+I57+I58+I59</f>
        <v>750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 t="shared" si="1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18">
        <f t="shared" si="1"/>
        <v>8199</v>
      </c>
      <c r="E62" s="17">
        <v>8199</v>
      </c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18">
        <f t="shared" si="1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18">
        <f t="shared" si="1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18">
        <f t="shared" si="1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383</v>
      </c>
      <c r="C66" s="15" t="s">
        <v>139</v>
      </c>
      <c r="D66" s="18">
        <f t="shared" si="1"/>
        <v>8199</v>
      </c>
      <c r="E66" s="18">
        <f>SUM(E61:E65)</f>
        <v>8199</v>
      </c>
      <c r="F66" s="18">
        <f>SUM(F61:F65)</f>
        <v>0</v>
      </c>
      <c r="G66" s="18">
        <f>SUM(G61:G65)</f>
        <v>0</v>
      </c>
      <c r="H66" s="18">
        <f>SUM(H61:H65)</f>
        <v>0</v>
      </c>
      <c r="I66" s="18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 t="shared" si="1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18">
        <f t="shared" si="1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18">
        <f t="shared" si="1"/>
        <v>70</v>
      </c>
      <c r="E69" s="17"/>
      <c r="F69" s="17"/>
      <c r="G69" s="17">
        <v>70</v>
      </c>
      <c r="H69" s="17"/>
      <c r="I69" s="17"/>
    </row>
    <row r="70" spans="1:9" ht="15" customHeight="1">
      <c r="A70" s="5">
        <v>54</v>
      </c>
      <c r="B70" s="10" t="s">
        <v>384</v>
      </c>
      <c r="C70" s="15" t="s">
        <v>146</v>
      </c>
      <c r="D70" s="18">
        <f t="shared" si="1"/>
        <v>70</v>
      </c>
      <c r="E70" s="18">
        <f>SUM(E67:E69)</f>
        <v>0</v>
      </c>
      <c r="F70" s="18">
        <f>SUM(F67:F69)</f>
        <v>0</v>
      </c>
      <c r="G70" s="18">
        <f>SUM(G67:G69)</f>
        <v>70</v>
      </c>
      <c r="H70" s="18">
        <f>SUM(H67:H69)</f>
        <v>0</v>
      </c>
      <c r="I70" s="18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 t="shared" si="1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18">
        <f aca="true" t="shared" si="2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18">
        <f t="shared" si="2"/>
        <v>352</v>
      </c>
      <c r="E73" s="17">
        <v>352</v>
      </c>
      <c r="F73" s="17"/>
      <c r="G73" s="17"/>
      <c r="H73" s="17"/>
      <c r="I73" s="17"/>
    </row>
    <row r="74" spans="1:9" ht="15" customHeight="1" thickBot="1">
      <c r="A74" s="57">
        <v>58</v>
      </c>
      <c r="B74" s="58" t="s">
        <v>385</v>
      </c>
      <c r="C74" s="59" t="s">
        <v>153</v>
      </c>
      <c r="D74" s="18">
        <f t="shared" si="2"/>
        <v>352</v>
      </c>
      <c r="E74" s="60">
        <f>SUM(E71:E73)</f>
        <v>352</v>
      </c>
      <c r="F74" s="60">
        <f>SUM(F71:F73)</f>
        <v>0</v>
      </c>
      <c r="G74" s="60">
        <f>SUM(G71:G73)</f>
        <v>0</v>
      </c>
      <c r="H74" s="60">
        <f>SUM(H71:H73)</f>
        <v>0</v>
      </c>
      <c r="I74" s="60">
        <f>SUM(I71:I73)</f>
        <v>0</v>
      </c>
    </row>
    <row r="75" spans="1:9" ht="15" customHeight="1" thickBot="1">
      <c r="A75" s="62">
        <v>59</v>
      </c>
      <c r="B75" s="63" t="s">
        <v>386</v>
      </c>
      <c r="C75" s="64" t="s">
        <v>154</v>
      </c>
      <c r="D75" s="18">
        <f t="shared" si="2"/>
        <v>787939</v>
      </c>
      <c r="E75" s="65">
        <f>E27+E33+E47+E60+E66+E70+E74</f>
        <v>697870</v>
      </c>
      <c r="F75" s="65">
        <f>F27+F33+F47+F60+F66+F70+F74</f>
        <v>2362</v>
      </c>
      <c r="G75" s="65">
        <f>G27+G33+G47+G60+G66+G70+G74</f>
        <v>65780</v>
      </c>
      <c r="H75" s="65">
        <f>H27+H33+H47+H60+H66+H70+H74</f>
        <v>21177</v>
      </c>
      <c r="I75" s="65">
        <f>I27+I33+I47+I60+I66+I70+I74</f>
        <v>750</v>
      </c>
    </row>
    <row r="76" spans="1:9" ht="15">
      <c r="A76" s="61">
        <v>60</v>
      </c>
      <c r="B76" s="40" t="s">
        <v>273</v>
      </c>
      <c r="C76" s="44" t="s">
        <v>276</v>
      </c>
      <c r="D76" s="18">
        <f t="shared" si="2"/>
        <v>0</v>
      </c>
      <c r="E76" s="44"/>
      <c r="F76" s="44"/>
      <c r="G76" s="44"/>
      <c r="H76" s="44"/>
      <c r="I76" s="44"/>
    </row>
    <row r="77" spans="1:9" ht="15">
      <c r="A77" s="5">
        <v>61</v>
      </c>
      <c r="B77" s="35" t="s">
        <v>274</v>
      </c>
      <c r="C77" s="45" t="s">
        <v>277</v>
      </c>
      <c r="D77" s="18">
        <f t="shared" si="2"/>
        <v>0</v>
      </c>
      <c r="E77" s="45"/>
      <c r="F77" s="45"/>
      <c r="G77" s="45"/>
      <c r="H77" s="45"/>
      <c r="I77" s="45"/>
    </row>
    <row r="78" spans="1:9" ht="15">
      <c r="A78" s="5">
        <v>62</v>
      </c>
      <c r="B78" s="9" t="s">
        <v>266</v>
      </c>
      <c r="C78" s="45" t="s">
        <v>278</v>
      </c>
      <c r="D78" s="18">
        <f t="shared" si="2"/>
        <v>307216</v>
      </c>
      <c r="E78" s="45">
        <v>300819</v>
      </c>
      <c r="F78" s="45"/>
      <c r="G78" s="45">
        <v>6397</v>
      </c>
      <c r="H78" s="45"/>
      <c r="I78" s="45"/>
    </row>
    <row r="79" spans="1:9" ht="15">
      <c r="A79" s="5">
        <v>63</v>
      </c>
      <c r="B79" s="9" t="s">
        <v>267</v>
      </c>
      <c r="C79" s="45" t="s">
        <v>279</v>
      </c>
      <c r="D79" s="18">
        <f t="shared" si="2"/>
        <v>0</v>
      </c>
      <c r="E79" s="45"/>
      <c r="F79" s="45"/>
      <c r="G79" s="45"/>
      <c r="H79" s="45"/>
      <c r="I79" s="45"/>
    </row>
    <row r="80" spans="1:9" ht="15">
      <c r="A80" s="5">
        <v>64</v>
      </c>
      <c r="B80" s="10" t="s">
        <v>387</v>
      </c>
      <c r="C80" s="45" t="s">
        <v>280</v>
      </c>
      <c r="D80" s="18">
        <f t="shared" si="2"/>
        <v>307216</v>
      </c>
      <c r="E80" s="45">
        <f>SUM(E78:E79)</f>
        <v>300819</v>
      </c>
      <c r="F80" s="45">
        <f>SUM(F78:F79)</f>
        <v>0</v>
      </c>
      <c r="G80" s="45">
        <f>SUM(G78:G79)</f>
        <v>6397</v>
      </c>
      <c r="H80" s="45">
        <f>SUM(H78:H79)</f>
        <v>0</v>
      </c>
      <c r="I80" s="45">
        <f>SUM(I78:I79)</f>
        <v>0</v>
      </c>
    </row>
    <row r="81" spans="1:9" ht="15">
      <c r="A81" s="5">
        <v>65</v>
      </c>
      <c r="B81" s="34" t="s">
        <v>268</v>
      </c>
      <c r="C81" s="45" t="s">
        <v>281</v>
      </c>
      <c r="D81" s="18">
        <f t="shared" si="2"/>
        <v>0</v>
      </c>
      <c r="E81" s="45"/>
      <c r="F81" s="45"/>
      <c r="G81" s="45"/>
      <c r="H81" s="45"/>
      <c r="I81" s="45"/>
    </row>
    <row r="82" spans="1:9" ht="15">
      <c r="A82" s="5">
        <v>66</v>
      </c>
      <c r="B82" s="34" t="s">
        <v>269</v>
      </c>
      <c r="C82" s="45" t="s">
        <v>282</v>
      </c>
      <c r="D82" s="18">
        <f t="shared" si="2"/>
        <v>0</v>
      </c>
      <c r="E82" s="45"/>
      <c r="F82" s="45"/>
      <c r="G82" s="45"/>
      <c r="H82" s="45"/>
      <c r="I82" s="45"/>
    </row>
    <row r="83" spans="1:9" ht="15">
      <c r="A83" s="5">
        <v>67</v>
      </c>
      <c r="B83" s="34" t="s">
        <v>270</v>
      </c>
      <c r="C83" s="45" t="s">
        <v>283</v>
      </c>
      <c r="D83" s="18">
        <f t="shared" si="2"/>
        <v>428788</v>
      </c>
      <c r="E83" s="470"/>
      <c r="F83" s="469">
        <v>154861</v>
      </c>
      <c r="G83" s="470">
        <v>132166</v>
      </c>
      <c r="H83" s="470">
        <v>111838</v>
      </c>
      <c r="I83" s="470">
        <v>29923</v>
      </c>
    </row>
    <row r="84" spans="1:9" ht="15">
      <c r="A84" s="5">
        <v>68</v>
      </c>
      <c r="B84" s="34" t="s">
        <v>271</v>
      </c>
      <c r="C84" s="45" t="s">
        <v>284</v>
      </c>
      <c r="D84" s="18">
        <f t="shared" si="2"/>
        <v>0</v>
      </c>
      <c r="E84" s="99"/>
      <c r="F84" s="126"/>
      <c r="G84" s="99"/>
      <c r="H84" s="99"/>
      <c r="I84" s="99"/>
    </row>
    <row r="85" spans="1:9" ht="15">
      <c r="A85" s="5">
        <v>69</v>
      </c>
      <c r="B85" s="11" t="s">
        <v>272</v>
      </c>
      <c r="C85" s="45" t="s">
        <v>285</v>
      </c>
      <c r="D85" s="18">
        <f t="shared" si="2"/>
        <v>0</v>
      </c>
      <c r="E85" s="99"/>
      <c r="F85" s="126"/>
      <c r="G85" s="99"/>
      <c r="H85" s="99"/>
      <c r="I85" s="99"/>
    </row>
    <row r="86" spans="1:9" ht="15">
      <c r="A86" s="5">
        <v>70</v>
      </c>
      <c r="B86" s="12" t="s">
        <v>388</v>
      </c>
      <c r="C86" s="45" t="s">
        <v>286</v>
      </c>
      <c r="D86" s="18">
        <f t="shared" si="2"/>
        <v>736004</v>
      </c>
      <c r="E86" s="99">
        <f>(SUM(E80:E85))+E76+E77</f>
        <v>300819</v>
      </c>
      <c r="F86" s="125">
        <f>(SUM(F80:F85))+F76+F77</f>
        <v>154861</v>
      </c>
      <c r="G86" s="99">
        <f>(SUM(G80:G85))+G76+G77</f>
        <v>138563</v>
      </c>
      <c r="H86" s="99">
        <f>(SUM(H80:H85))+H76+H77</f>
        <v>111838</v>
      </c>
      <c r="I86" s="99">
        <f>(SUM(I80:I85))+I76+I77</f>
        <v>29923</v>
      </c>
    </row>
    <row r="87" spans="1:9" ht="15">
      <c r="A87" s="5">
        <v>71</v>
      </c>
      <c r="B87" s="35" t="s">
        <v>275</v>
      </c>
      <c r="C87" s="45" t="s">
        <v>287</v>
      </c>
      <c r="D87" s="18">
        <f t="shared" si="2"/>
        <v>0</v>
      </c>
      <c r="E87" s="99"/>
      <c r="F87" s="125"/>
      <c r="G87" s="99"/>
      <c r="H87" s="99"/>
      <c r="I87" s="99"/>
    </row>
    <row r="88" spans="1:9" ht="15">
      <c r="A88" s="5">
        <v>72</v>
      </c>
      <c r="B88" s="35" t="s">
        <v>389</v>
      </c>
      <c r="C88" s="45" t="s">
        <v>288</v>
      </c>
      <c r="D88" s="18">
        <f t="shared" si="2"/>
        <v>736004</v>
      </c>
      <c r="E88" s="99">
        <f>SUM(E86:E87)</f>
        <v>300819</v>
      </c>
      <c r="F88" s="125">
        <f>SUM(F86:F87)</f>
        <v>154861</v>
      </c>
      <c r="G88" s="99">
        <f>SUM(G86:G87)</f>
        <v>138563</v>
      </c>
      <c r="H88" s="99">
        <f>SUM(H86:H87)</f>
        <v>111838</v>
      </c>
      <c r="I88" s="99">
        <f>SUM(I86:I87)</f>
        <v>29923</v>
      </c>
    </row>
    <row r="89" spans="1:9" ht="15">
      <c r="A89" s="54">
        <v>73</v>
      </c>
      <c r="B89" s="55" t="s">
        <v>390</v>
      </c>
      <c r="C89" s="55"/>
      <c r="D89" s="18">
        <f t="shared" si="2"/>
        <v>1523943</v>
      </c>
      <c r="E89" s="100">
        <f>E75+E88</f>
        <v>998689</v>
      </c>
      <c r="F89" s="127">
        <f>F75+F88</f>
        <v>157223</v>
      </c>
      <c r="G89" s="100">
        <f>G75+G88</f>
        <v>204343</v>
      </c>
      <c r="H89" s="100">
        <f>H75+H88</f>
        <v>133015</v>
      </c>
      <c r="I89" s="100">
        <f>I75+I88</f>
        <v>30673</v>
      </c>
    </row>
    <row r="91" spans="2:3" ht="15.75">
      <c r="B91" s="336"/>
      <c r="C91" s="116"/>
    </row>
    <row r="92" ht="15.75">
      <c r="B92" s="336"/>
    </row>
    <row r="93" ht="15.75">
      <c r="B93" s="336"/>
    </row>
    <row r="94" ht="15.75">
      <c r="B94" s="56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425" customWidth="1"/>
    <col min="2" max="2" width="29.421875" style="425" customWidth="1"/>
    <col min="3" max="3" width="17.28125" style="425" bestFit="1" customWidth="1"/>
    <col min="4" max="4" width="13.8515625" style="425" bestFit="1" customWidth="1"/>
    <col min="5" max="16384" width="9.140625" style="425" customWidth="1"/>
  </cols>
  <sheetData>
    <row r="1" ht="12.75">
      <c r="B1" s="426" t="s">
        <v>532</v>
      </c>
    </row>
    <row r="2" spans="1:4" ht="12.75">
      <c r="A2" s="426"/>
      <c r="B2" s="426" t="s">
        <v>678</v>
      </c>
      <c r="C2" s="426"/>
      <c r="D2" s="426"/>
    </row>
    <row r="3" spans="1:4" ht="15">
      <c r="A3" s="496" t="s">
        <v>608</v>
      </c>
      <c r="B3" s="496"/>
      <c r="C3" s="496"/>
      <c r="D3" s="496"/>
    </row>
    <row r="4" spans="3:5" ht="12.75">
      <c r="C4" s="427" t="s">
        <v>609</v>
      </c>
      <c r="D4" s="427"/>
      <c r="E4" s="427"/>
    </row>
    <row r="5" ht="12.75">
      <c r="C5" s="123" t="s">
        <v>703</v>
      </c>
    </row>
    <row r="6" ht="12.75">
      <c r="C6" s="428" t="s">
        <v>354</v>
      </c>
    </row>
    <row r="8" spans="1:6" ht="12.75">
      <c r="A8" s="425" t="s">
        <v>417</v>
      </c>
      <c r="B8" s="425" t="s">
        <v>494</v>
      </c>
      <c r="C8" s="425" t="s">
        <v>396</v>
      </c>
      <c r="D8" s="425" t="s">
        <v>418</v>
      </c>
      <c r="F8" s="429"/>
    </row>
    <row r="9" spans="1:4" ht="12.75">
      <c r="A9" s="430" t="s">
        <v>497</v>
      </c>
      <c r="B9" s="431" t="s">
        <v>533</v>
      </c>
      <c r="C9" s="431" t="s">
        <v>610</v>
      </c>
      <c r="D9" s="431" t="s">
        <v>611</v>
      </c>
    </row>
    <row r="10" spans="1:4" ht="12.75">
      <c r="A10" s="432"/>
      <c r="B10" s="433"/>
      <c r="C10" s="434" t="s">
        <v>612</v>
      </c>
      <c r="D10" s="434" t="s">
        <v>613</v>
      </c>
    </row>
    <row r="11" spans="1:4" ht="12.75">
      <c r="A11" s="432"/>
      <c r="B11" s="433"/>
      <c r="C11" s="434" t="s">
        <v>614</v>
      </c>
      <c r="D11" s="434" t="s">
        <v>615</v>
      </c>
    </row>
    <row r="12" spans="1:4" ht="12.75">
      <c r="A12" s="435" t="s">
        <v>3</v>
      </c>
      <c r="B12" s="436" t="s">
        <v>4</v>
      </c>
      <c r="C12" s="436" t="s">
        <v>5</v>
      </c>
      <c r="D12" s="436" t="s">
        <v>6</v>
      </c>
    </row>
    <row r="13" spans="1:4" ht="12.75">
      <c r="A13" s="437" t="s">
        <v>3</v>
      </c>
      <c r="B13" s="438" t="s">
        <v>616</v>
      </c>
      <c r="C13" s="474">
        <v>8160</v>
      </c>
      <c r="D13" s="475">
        <v>3944</v>
      </c>
    </row>
    <row r="14" spans="1:4" ht="12.75">
      <c r="A14" s="437" t="s">
        <v>4</v>
      </c>
      <c r="B14" s="438" t="s">
        <v>683</v>
      </c>
      <c r="C14" s="476">
        <v>2986</v>
      </c>
      <c r="D14" s="475">
        <v>1936</v>
      </c>
    </row>
    <row r="15" spans="1:4" ht="12.75">
      <c r="A15" s="437" t="s">
        <v>5</v>
      </c>
      <c r="B15" s="438" t="s">
        <v>617</v>
      </c>
      <c r="C15" s="476">
        <v>4516</v>
      </c>
      <c r="D15" s="475">
        <v>649</v>
      </c>
    </row>
    <row r="16" spans="1:4" ht="12.75">
      <c r="A16" s="437" t="s">
        <v>6</v>
      </c>
      <c r="B16" s="438" t="s">
        <v>618</v>
      </c>
      <c r="C16" s="476">
        <v>11612</v>
      </c>
      <c r="D16" s="475">
        <v>924</v>
      </c>
    </row>
    <row r="17" spans="1:4" ht="12.75">
      <c r="A17" s="437" t="s">
        <v>505</v>
      </c>
      <c r="B17" s="438" t="s">
        <v>619</v>
      </c>
      <c r="C17" s="476">
        <v>15219</v>
      </c>
      <c r="D17" s="475">
        <v>649</v>
      </c>
    </row>
    <row r="18" spans="1:4" ht="12.75">
      <c r="A18" s="437" t="s">
        <v>506</v>
      </c>
      <c r="B18" s="438"/>
      <c r="C18" s="440"/>
      <c r="D18" s="439"/>
    </row>
    <row r="19" spans="1:4" ht="12.75">
      <c r="A19" s="437" t="s">
        <v>507</v>
      </c>
      <c r="B19" s="438"/>
      <c r="C19" s="440"/>
      <c r="D19" s="439"/>
    </row>
    <row r="20" spans="1:4" ht="12.75">
      <c r="A20" s="437" t="s">
        <v>508</v>
      </c>
      <c r="B20" s="438"/>
      <c r="C20" s="440"/>
      <c r="D20" s="439"/>
    </row>
    <row r="21" spans="1:4" ht="12.75">
      <c r="A21" s="437" t="s">
        <v>511</v>
      </c>
      <c r="B21" s="438"/>
      <c r="C21" s="440"/>
      <c r="D21" s="439"/>
    </row>
    <row r="22" spans="1:4" ht="12.75">
      <c r="A22" s="441" t="s">
        <v>534</v>
      </c>
      <c r="B22" s="442" t="s">
        <v>490</v>
      </c>
      <c r="C22" s="443">
        <f>SUM(C13:C21)</f>
        <v>42493</v>
      </c>
      <c r="D22" s="443">
        <f>SUM(D13:D21)</f>
        <v>8102</v>
      </c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2.7109375" style="129" customWidth="1"/>
    <col min="2" max="2" width="30.57421875" style="129" customWidth="1"/>
    <col min="3" max="3" width="9.8515625" style="129" customWidth="1"/>
    <col min="4" max="4" width="9.7109375" style="129" customWidth="1"/>
    <col min="5" max="5" width="8.8515625" style="129" customWidth="1"/>
    <col min="6" max="6" width="8.421875" style="129" customWidth="1"/>
    <col min="7" max="7" width="10.57421875" style="129" customWidth="1"/>
    <col min="8" max="8" width="9.8515625" style="129" customWidth="1"/>
    <col min="9" max="9" width="10.57421875" style="129" customWidth="1"/>
    <col min="10" max="10" width="13.8515625" style="129" customWidth="1"/>
    <col min="11" max="11" width="15.140625" style="129" bestFit="1" customWidth="1"/>
    <col min="12" max="16384" width="9.140625" style="129" customWidth="1"/>
  </cols>
  <sheetData>
    <row r="1" ht="12.75">
      <c r="B1" s="132"/>
    </row>
    <row r="2" spans="3:10" ht="15.75">
      <c r="C2" s="200" t="s">
        <v>677</v>
      </c>
      <c r="H2" s="212" t="s">
        <v>491</v>
      </c>
      <c r="I2" s="212"/>
      <c r="J2" s="212"/>
    </row>
    <row r="3" spans="3:10" ht="15.75">
      <c r="C3" s="200" t="s">
        <v>350</v>
      </c>
      <c r="H3" s="123" t="s">
        <v>703</v>
      </c>
      <c r="I3" s="212"/>
      <c r="J3" s="212"/>
    </row>
    <row r="4" spans="8:10" ht="12.75">
      <c r="H4" s="202" t="s">
        <v>354</v>
      </c>
      <c r="I4" s="212"/>
      <c r="J4" s="212"/>
    </row>
    <row r="5" spans="1:10" ht="15.75">
      <c r="A5" s="497" t="s">
        <v>492</v>
      </c>
      <c r="B5" s="497"/>
      <c r="C5" s="497"/>
      <c r="D5" s="497"/>
      <c r="E5" s="497"/>
      <c r="F5" s="497"/>
      <c r="G5" s="497"/>
      <c r="H5" s="497"/>
      <c r="I5" s="497"/>
      <c r="J5" s="497"/>
    </row>
    <row r="6" spans="1:10" ht="15.75">
      <c r="A6" s="497" t="s">
        <v>493</v>
      </c>
      <c r="B6" s="497"/>
      <c r="C6" s="497"/>
      <c r="D6" s="497"/>
      <c r="E6" s="497"/>
      <c r="F6" s="497"/>
      <c r="G6" s="497"/>
      <c r="H6" s="497"/>
      <c r="I6" s="497"/>
      <c r="J6" s="497"/>
    </row>
    <row r="7" spans="1:10" ht="15.75">
      <c r="A7" s="213"/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5.75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0" s="214" customFormat="1" ht="12.75">
      <c r="A9" s="129" t="s">
        <v>417</v>
      </c>
      <c r="B9" s="129" t="s">
        <v>494</v>
      </c>
      <c r="C9" s="129" t="s">
        <v>396</v>
      </c>
      <c r="D9" s="129" t="s">
        <v>418</v>
      </c>
      <c r="E9" s="129" t="s">
        <v>419</v>
      </c>
      <c r="F9" s="198" t="s">
        <v>404</v>
      </c>
      <c r="G9" s="202" t="s">
        <v>405</v>
      </c>
      <c r="H9" s="201" t="s">
        <v>408</v>
      </c>
      <c r="I9" s="201" t="s">
        <v>495</v>
      </c>
      <c r="J9" s="201" t="s">
        <v>496</v>
      </c>
    </row>
    <row r="10" spans="1:10" ht="12.75">
      <c r="A10" s="215" t="s">
        <v>497</v>
      </c>
      <c r="B10" s="216"/>
      <c r="C10" s="217" t="s">
        <v>498</v>
      </c>
      <c r="D10" s="216" t="s">
        <v>499</v>
      </c>
      <c r="E10" s="218">
        <v>2016</v>
      </c>
      <c r="F10" s="498"/>
      <c r="G10" s="499"/>
      <c r="H10" s="499"/>
      <c r="I10" s="499"/>
      <c r="J10" s="500"/>
    </row>
    <row r="11" spans="1:10" ht="12.75">
      <c r="A11" s="219"/>
      <c r="B11" s="220" t="s">
        <v>500</v>
      </c>
      <c r="C11" s="221" t="s">
        <v>501</v>
      </c>
      <c r="D11" s="220" t="s">
        <v>502</v>
      </c>
      <c r="E11" s="220" t="s">
        <v>503</v>
      </c>
      <c r="F11" s="220" t="s">
        <v>600</v>
      </c>
      <c r="G11" s="221" t="s">
        <v>601</v>
      </c>
      <c r="H11" s="221" t="s">
        <v>679</v>
      </c>
      <c r="I11" s="222" t="s">
        <v>680</v>
      </c>
      <c r="J11" s="223" t="s">
        <v>346</v>
      </c>
    </row>
    <row r="12" spans="1:10" ht="12.75">
      <c r="A12" s="224"/>
      <c r="B12" s="225"/>
      <c r="C12" s="226" t="s">
        <v>502</v>
      </c>
      <c r="D12" s="225"/>
      <c r="E12" s="225" t="s">
        <v>504</v>
      </c>
      <c r="F12" s="225"/>
      <c r="G12" s="227"/>
      <c r="H12" s="227"/>
      <c r="I12" s="228"/>
      <c r="J12" s="229"/>
    </row>
    <row r="13" spans="1:10" ht="13.5" thickBot="1">
      <c r="A13" s="230" t="s">
        <v>3</v>
      </c>
      <c r="B13" s="231" t="s">
        <v>4</v>
      </c>
      <c r="C13" s="232" t="s">
        <v>5</v>
      </c>
      <c r="D13" s="232" t="s">
        <v>6</v>
      </c>
      <c r="E13" s="232"/>
      <c r="F13" s="232" t="s">
        <v>505</v>
      </c>
      <c r="G13" s="232" t="s">
        <v>506</v>
      </c>
      <c r="H13" s="232" t="s">
        <v>507</v>
      </c>
      <c r="I13" s="233" t="s">
        <v>508</v>
      </c>
      <c r="J13" s="234"/>
    </row>
    <row r="14" spans="1:10" ht="13.5" thickBot="1">
      <c r="A14" s="235" t="s">
        <v>3</v>
      </c>
      <c r="B14" s="236" t="s">
        <v>509</v>
      </c>
      <c r="C14" s="237"/>
      <c r="D14" s="237"/>
      <c r="E14" s="237"/>
      <c r="F14" s="238"/>
      <c r="G14" s="238"/>
      <c r="H14" s="238"/>
      <c r="I14" s="239"/>
      <c r="J14" s="240"/>
    </row>
    <row r="15" spans="1:10" ht="12.75">
      <c r="A15" s="241" t="s">
        <v>4</v>
      </c>
      <c r="B15" s="242"/>
      <c r="C15" s="243"/>
      <c r="D15" s="243"/>
      <c r="E15" s="243"/>
      <c r="F15" s="244"/>
      <c r="G15" s="244"/>
      <c r="H15" s="244"/>
      <c r="I15" s="245"/>
      <c r="J15" s="242"/>
    </row>
    <row r="16" spans="1:10" ht="12.75">
      <c r="A16" s="246" t="s">
        <v>5</v>
      </c>
      <c r="B16" s="247"/>
      <c r="C16" s="248"/>
      <c r="D16" s="248"/>
      <c r="E16" s="248"/>
      <c r="F16" s="249"/>
      <c r="G16" s="249"/>
      <c r="H16" s="249"/>
      <c r="I16" s="250"/>
      <c r="J16" s="247"/>
    </row>
    <row r="17" spans="1:10" ht="12.75">
      <c r="A17" s="246" t="s">
        <v>6</v>
      </c>
      <c r="B17" s="247"/>
      <c r="C17" s="248"/>
      <c r="D17" s="248"/>
      <c r="E17" s="248"/>
      <c r="F17" s="249"/>
      <c r="G17" s="249"/>
      <c r="H17" s="249"/>
      <c r="I17" s="250"/>
      <c r="J17" s="247"/>
    </row>
    <row r="18" spans="1:10" ht="13.5" thickBot="1">
      <c r="A18" s="215" t="s">
        <v>505</v>
      </c>
      <c r="B18" s="234"/>
      <c r="C18" s="251"/>
      <c r="D18" s="251"/>
      <c r="E18" s="251"/>
      <c r="F18" s="252"/>
      <c r="G18" s="252"/>
      <c r="H18" s="252"/>
      <c r="I18" s="253"/>
      <c r="J18" s="234"/>
    </row>
    <row r="19" spans="1:10" ht="13.5" thickBot="1">
      <c r="A19" s="235" t="s">
        <v>506</v>
      </c>
      <c r="B19" s="236" t="s">
        <v>510</v>
      </c>
      <c r="C19" s="237"/>
      <c r="D19" s="237"/>
      <c r="E19" s="237"/>
      <c r="F19" s="254"/>
      <c r="G19" s="254"/>
      <c r="H19" s="254"/>
      <c r="I19" s="255"/>
      <c r="J19" s="240"/>
    </row>
    <row r="20" spans="1:10" ht="12.75">
      <c r="A20" s="241" t="s">
        <v>507</v>
      </c>
      <c r="B20" s="244"/>
      <c r="C20" s="243"/>
      <c r="D20" s="243"/>
      <c r="E20" s="243"/>
      <c r="F20" s="256"/>
      <c r="G20" s="256"/>
      <c r="H20" s="256"/>
      <c r="I20" s="257"/>
      <c r="J20" s="258">
        <f>SUM(E20:I20)</f>
        <v>0</v>
      </c>
    </row>
    <row r="21" spans="1:10" ht="12.75">
      <c r="A21" s="246" t="s">
        <v>508</v>
      </c>
      <c r="B21" s="249"/>
      <c r="C21" s="248"/>
      <c r="D21" s="248"/>
      <c r="E21" s="248"/>
      <c r="F21" s="259"/>
      <c r="G21" s="259"/>
      <c r="H21" s="259"/>
      <c r="I21" s="260"/>
      <c r="J21" s="261"/>
    </row>
    <row r="22" spans="1:10" ht="12.75">
      <c r="A22" s="246" t="s">
        <v>511</v>
      </c>
      <c r="B22" s="249"/>
      <c r="C22" s="248"/>
      <c r="D22" s="248"/>
      <c r="E22" s="248"/>
      <c r="F22" s="259"/>
      <c r="G22" s="259"/>
      <c r="H22" s="259"/>
      <c r="I22" s="262"/>
      <c r="J22" s="261"/>
    </row>
    <row r="23" spans="1:10" ht="13.5" thickBot="1">
      <c r="A23" s="215" t="s">
        <v>512</v>
      </c>
      <c r="B23" s="252"/>
      <c r="C23" s="251"/>
      <c r="D23" s="251"/>
      <c r="E23" s="251"/>
      <c r="F23" s="263"/>
      <c r="G23" s="263"/>
      <c r="H23" s="263"/>
      <c r="I23" s="264"/>
      <c r="J23" s="261">
        <f>SUM(E23:I23)</f>
        <v>0</v>
      </c>
    </row>
    <row r="24" spans="1:11" ht="13.5" thickBot="1">
      <c r="A24" s="235" t="s">
        <v>513</v>
      </c>
      <c r="B24" s="265" t="s">
        <v>514</v>
      </c>
      <c r="C24" s="266"/>
      <c r="D24" s="266"/>
      <c r="E24" s="267">
        <f>SUM(E20:E22)</f>
        <v>0</v>
      </c>
      <c r="F24" s="267">
        <f>SUM(F20:F22)</f>
        <v>0</v>
      </c>
      <c r="G24" s="267">
        <f>SUM(G20:G22)</f>
        <v>0</v>
      </c>
      <c r="H24" s="267">
        <f>SUM(H20:H22)</f>
        <v>0</v>
      </c>
      <c r="I24" s="268">
        <f>SUM(I20:I22)</f>
        <v>0</v>
      </c>
      <c r="J24" s="269">
        <f>SUM(E24:I24)</f>
        <v>0</v>
      </c>
      <c r="K24" s="270"/>
    </row>
    <row r="27" spans="2:9" ht="12.75">
      <c r="B27" s="270"/>
      <c r="G27" s="270"/>
      <c r="H27" s="270"/>
      <c r="I27" s="270"/>
    </row>
    <row r="28" spans="2:9" ht="12.75">
      <c r="B28" s="270"/>
      <c r="G28" s="270"/>
      <c r="H28" s="270"/>
      <c r="I28" s="270"/>
    </row>
    <row r="29" spans="1:9" ht="12.75">
      <c r="A29" s="212"/>
      <c r="B29" s="271"/>
      <c r="G29" s="270"/>
      <c r="H29" s="270"/>
      <c r="I29" s="270"/>
    </row>
    <row r="32" spans="2:9" ht="12.75">
      <c r="B32" s="270"/>
      <c r="H32" s="270"/>
      <c r="I32" s="270"/>
    </row>
    <row r="33" spans="2:9" ht="12.75">
      <c r="B33" s="270"/>
      <c r="H33" s="270"/>
      <c r="I33" s="270"/>
    </row>
    <row r="34" spans="2:9" ht="12.75">
      <c r="B34" s="270"/>
      <c r="H34" s="270"/>
      <c r="I34" s="270"/>
    </row>
    <row r="37" ht="12.75">
      <c r="B37" s="270"/>
    </row>
    <row r="38" ht="12.75">
      <c r="B38" s="270"/>
    </row>
    <row r="39" ht="12.75">
      <c r="B39" s="270"/>
    </row>
  </sheetData>
  <sheetProtection/>
  <mergeCells count="3">
    <mergeCell ref="A5:J5"/>
    <mergeCell ref="A6:J6"/>
    <mergeCell ref="F10:J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390" t="s">
        <v>350</v>
      </c>
      <c r="D1" s="122" t="s">
        <v>358</v>
      </c>
    </row>
    <row r="2" spans="2:9" ht="18.75">
      <c r="B2" s="391" t="s">
        <v>620</v>
      </c>
      <c r="C2" s="392"/>
      <c r="D2" s="123" t="s">
        <v>703</v>
      </c>
      <c r="E2" s="393"/>
      <c r="F2" s="393"/>
      <c r="G2" s="393"/>
      <c r="H2" s="393"/>
      <c r="I2" s="393"/>
    </row>
    <row r="3" spans="2:4" ht="18.75">
      <c r="B3" s="394" t="s">
        <v>698</v>
      </c>
      <c r="D3" s="117" t="s">
        <v>354</v>
      </c>
    </row>
    <row r="4" spans="2:4" ht="18.75">
      <c r="B4" s="395" t="s">
        <v>605</v>
      </c>
      <c r="D4" s="117"/>
    </row>
    <row r="5" spans="2:9" ht="15">
      <c r="B5" s="396"/>
      <c r="C5" s="396"/>
      <c r="D5" s="396" t="s">
        <v>346</v>
      </c>
      <c r="E5" s="396" t="s">
        <v>341</v>
      </c>
      <c r="F5" s="396" t="s">
        <v>342</v>
      </c>
      <c r="G5" s="396" t="s">
        <v>343</v>
      </c>
      <c r="H5" s="396" t="s">
        <v>344</v>
      </c>
      <c r="I5" s="396" t="s">
        <v>345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/>
    </row>
    <row r="8" spans="1:9" ht="15" customHeight="1">
      <c r="A8" s="4" t="s">
        <v>7</v>
      </c>
      <c r="B8" s="8" t="s">
        <v>8</v>
      </c>
      <c r="C8" s="14" t="s">
        <v>9</v>
      </c>
      <c r="D8" s="18">
        <f>'1 mell'!D8-'9b mell'!D8-'9c mell'!D8</f>
        <v>109653</v>
      </c>
      <c r="E8" s="18">
        <f>'1 mell'!E8-'9b mell'!E8-'9c mell'!E8</f>
        <v>109653</v>
      </c>
      <c r="F8" s="18">
        <f>'1 mell'!F8-'9b mell'!F8-'9c mell'!F8</f>
        <v>0</v>
      </c>
      <c r="G8" s="18">
        <f>'1 mell'!G8-'9b mell'!G8-'9c mell'!G8</f>
        <v>0</v>
      </c>
      <c r="H8" s="18">
        <f>'1 mell'!H8-'9b mell'!H8-'9c mell'!H8</f>
        <v>0</v>
      </c>
      <c r="I8" s="18">
        <f>'1 mell'!I8-'9b mell'!I8-'9c mell'!I8</f>
        <v>0</v>
      </c>
    </row>
    <row r="9" spans="1:9" ht="15" customHeight="1">
      <c r="A9" s="4" t="s">
        <v>10</v>
      </c>
      <c r="B9" s="9" t="s">
        <v>11</v>
      </c>
      <c r="C9" s="14" t="s">
        <v>12</v>
      </c>
      <c r="D9" s="18">
        <f>'1 mell'!D9-'9b mell'!D9-'9c mell'!D9</f>
        <v>130351</v>
      </c>
      <c r="E9" s="18">
        <f>'1 mell'!E9-'9b mell'!E9-'9c mell'!E9</f>
        <v>130351</v>
      </c>
      <c r="F9" s="18">
        <f>'1 mell'!F9-'9b mell'!F9-'9c mell'!F9</f>
        <v>0</v>
      </c>
      <c r="G9" s="18">
        <f>'1 mell'!G9-'9b mell'!G9-'9c mell'!G9</f>
        <v>0</v>
      </c>
      <c r="H9" s="18">
        <f>'1 mell'!H9-'9b mell'!H9-'9c mell'!H9</f>
        <v>0</v>
      </c>
      <c r="I9" s="18">
        <f>'1 mell'!I9-'9b mell'!I9-'9c mell'!I9</f>
        <v>0</v>
      </c>
    </row>
    <row r="10" spans="1:9" ht="15" customHeight="1">
      <c r="A10" s="4" t="s">
        <v>13</v>
      </c>
      <c r="B10" s="9" t="s">
        <v>14</v>
      </c>
      <c r="C10" s="14" t="s">
        <v>15</v>
      </c>
      <c r="D10" s="18">
        <f>'1 mell'!D10-'9b mell'!D10-'9c mell'!D10</f>
        <v>87727</v>
      </c>
      <c r="E10" s="18">
        <f>'1 mell'!E10-'9b mell'!E10-'9c mell'!E10</f>
        <v>87727</v>
      </c>
      <c r="F10" s="18">
        <f>'1 mell'!F10-'9b mell'!F10-'9c mell'!F10</f>
        <v>0</v>
      </c>
      <c r="G10" s="18">
        <f>'1 mell'!G10-'9b mell'!G10-'9c mell'!G10</f>
        <v>0</v>
      </c>
      <c r="H10" s="18">
        <f>'1 mell'!H10-'9b mell'!H10-'9c mell'!H10</f>
        <v>0</v>
      </c>
      <c r="I10" s="18">
        <f>'1 mell'!I10-'9b mell'!I10-'9c mell'!I10</f>
        <v>0</v>
      </c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>'1 mell'!D11-'9b mell'!D11-'9c mell'!D11</f>
        <v>6884</v>
      </c>
      <c r="E11" s="18">
        <f>'1 mell'!E11-'9b mell'!E11-'9c mell'!E11</f>
        <v>6884</v>
      </c>
      <c r="F11" s="18">
        <f>'1 mell'!F11-'9b mell'!F11-'9c mell'!F11</f>
        <v>0</v>
      </c>
      <c r="G11" s="18">
        <f>'1 mell'!G11-'9b mell'!G11-'9c mell'!G11</f>
        <v>0</v>
      </c>
      <c r="H11" s="18">
        <f>'1 mell'!H11-'9b mell'!H11-'9c mell'!H11</f>
        <v>0</v>
      </c>
      <c r="I11" s="18">
        <f>'1 mell'!I11-'9b mell'!I11-'9c mell'!I11</f>
        <v>0</v>
      </c>
    </row>
    <row r="12" spans="1:9" ht="15" customHeight="1">
      <c r="A12" s="4" t="s">
        <v>19</v>
      </c>
      <c r="B12" s="9" t="s">
        <v>638</v>
      </c>
      <c r="C12" s="14" t="s">
        <v>20</v>
      </c>
      <c r="D12" s="18">
        <f>'1 mell'!D12-'9b mell'!D12-'9c mell'!D12</f>
        <v>0</v>
      </c>
      <c r="E12" s="18">
        <f>'1 mell'!E12-'9b mell'!E12-'9c mell'!E12</f>
        <v>0</v>
      </c>
      <c r="F12" s="18">
        <f>'1 mell'!F12-'9b mell'!F12-'9c mell'!F12</f>
        <v>0</v>
      </c>
      <c r="G12" s="18">
        <f>'1 mell'!G12-'9b mell'!G12-'9c mell'!G12</f>
        <v>0</v>
      </c>
      <c r="H12" s="18">
        <f>'1 mell'!H12-'9b mell'!H12-'9c mell'!H12</f>
        <v>0</v>
      </c>
      <c r="I12" s="18">
        <f>'1 mell'!I12-'9b mell'!I12-'9c mell'!I12</f>
        <v>0</v>
      </c>
    </row>
    <row r="13" spans="1:9" ht="15" customHeight="1">
      <c r="A13" s="4" t="s">
        <v>21</v>
      </c>
      <c r="B13" s="9" t="s">
        <v>640</v>
      </c>
      <c r="C13" s="14" t="s">
        <v>22</v>
      </c>
      <c r="D13" s="18">
        <f>'1 mell'!D13-'9b mell'!D13-'9c mell'!D13</f>
        <v>0</v>
      </c>
      <c r="E13" s="18">
        <f>'1 mell'!E13-'9b mell'!E13-'9c mell'!E13</f>
        <v>0</v>
      </c>
      <c r="F13" s="18">
        <f>'1 mell'!F13-'9b mell'!F13-'9c mell'!F13</f>
        <v>0</v>
      </c>
      <c r="G13" s="18">
        <f>'1 mell'!G13-'9b mell'!G13-'9c mell'!G13</f>
        <v>0</v>
      </c>
      <c r="H13" s="18">
        <f>'1 mell'!H13-'9b mell'!H13-'9c mell'!H13</f>
        <v>0</v>
      </c>
      <c r="I13" s="18">
        <f>'1 mell'!I13-'9b mell'!I13-'9c mell'!I13</f>
        <v>0</v>
      </c>
    </row>
    <row r="14" spans="1:9" ht="15" customHeight="1">
      <c r="A14" s="5" t="s">
        <v>23</v>
      </c>
      <c r="B14" s="10" t="s">
        <v>376</v>
      </c>
      <c r="C14" s="15" t="s">
        <v>24</v>
      </c>
      <c r="D14" s="18">
        <f>'1 mell'!D14-'9b mell'!D14-'9c mell'!D14</f>
        <v>334615</v>
      </c>
      <c r="E14" s="18">
        <f>'1 mell'!E14-'9b mell'!E14-'9c mell'!E14</f>
        <v>334615</v>
      </c>
      <c r="F14" s="18">
        <f>'1 mell'!F14-'9b mell'!F14-'9c mell'!F14</f>
        <v>0</v>
      </c>
      <c r="G14" s="18">
        <f>'1 mell'!G14-'9b mell'!G14-'9c mell'!G14</f>
        <v>0</v>
      </c>
      <c r="H14" s="18">
        <f>'1 mell'!H14-'9b mell'!H14-'9c mell'!H14</f>
        <v>0</v>
      </c>
      <c r="I14" s="18">
        <f>'1 mell'!I14-'9b mell'!I14-'9c mell'!I14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>'1 mell'!D15-'9b mell'!D15-'9c mell'!D15</f>
        <v>0</v>
      </c>
      <c r="E15" s="18">
        <f>'1 mell'!E15-'9b mell'!E15-'9c mell'!E15</f>
        <v>0</v>
      </c>
      <c r="F15" s="18">
        <f>'1 mell'!F15-'9b mell'!F15-'9c mell'!F15</f>
        <v>0</v>
      </c>
      <c r="G15" s="18">
        <f>'1 mell'!G15-'9b mell'!G15-'9c mell'!G15</f>
        <v>0</v>
      </c>
      <c r="H15" s="18">
        <f>'1 mell'!H15-'9b mell'!H15-'9c mell'!H15</f>
        <v>0</v>
      </c>
      <c r="I15" s="18">
        <f>'1 mell'!I15-'9b mell'!I15-'9c mell'!I15</f>
        <v>0</v>
      </c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>'1 mell'!D16-'9b mell'!D16-'9c mell'!D16</f>
        <v>0</v>
      </c>
      <c r="E16" s="18">
        <f>'1 mell'!E16-'9b mell'!E16-'9c mell'!E16</f>
        <v>0</v>
      </c>
      <c r="F16" s="18">
        <f>'1 mell'!F16-'9b mell'!F16-'9c mell'!F16</f>
        <v>0</v>
      </c>
      <c r="G16" s="18">
        <f>'1 mell'!G16-'9b mell'!G16-'9c mell'!G16</f>
        <v>0</v>
      </c>
      <c r="H16" s="18">
        <f>'1 mell'!H16-'9b mell'!H16-'9c mell'!H16</f>
        <v>0</v>
      </c>
      <c r="I16" s="18">
        <f>'1 mell'!I16-'9b mell'!I16-'9c mell'!I16</f>
        <v>0</v>
      </c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>'1 mell'!D17-'9b mell'!D17-'9c mell'!D17</f>
        <v>0</v>
      </c>
      <c r="E17" s="18">
        <f>'1 mell'!E17-'9b mell'!E17-'9c mell'!E17</f>
        <v>0</v>
      </c>
      <c r="F17" s="18">
        <f>'1 mell'!F17-'9b mell'!F17-'9c mell'!F17</f>
        <v>0</v>
      </c>
      <c r="G17" s="18">
        <f>'1 mell'!G17-'9b mell'!G17-'9c mell'!G17</f>
        <v>0</v>
      </c>
      <c r="H17" s="18">
        <f>'1 mell'!H17-'9b mell'!H17-'9c mell'!H17</f>
        <v>0</v>
      </c>
      <c r="I17" s="18">
        <f>'1 mell'!I17-'9b mell'!I17-'9c mell'!I17</f>
        <v>0</v>
      </c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>'1 mell'!D18-'9b mell'!D18-'9c mell'!D18</f>
        <v>0</v>
      </c>
      <c r="E18" s="18">
        <f>'1 mell'!E18-'9b mell'!E18-'9c mell'!E18</f>
        <v>0</v>
      </c>
      <c r="F18" s="18">
        <f>'1 mell'!F18-'9b mell'!F18-'9c mell'!F18</f>
        <v>0</v>
      </c>
      <c r="G18" s="18">
        <f>'1 mell'!G18-'9b mell'!G18-'9c mell'!G18</f>
        <v>0</v>
      </c>
      <c r="H18" s="18">
        <f>'1 mell'!H18-'9b mell'!H18-'9c mell'!H18</f>
        <v>0</v>
      </c>
      <c r="I18" s="18">
        <f>'1 mell'!I18-'9b mell'!I18-'9c mell'!I18</f>
        <v>0</v>
      </c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>'1 mell'!D19-'9b mell'!D19-'9c mell'!D19</f>
        <v>84003</v>
      </c>
      <c r="E19" s="18">
        <f>'1 mell'!E19-'9b mell'!E19-'9c mell'!E19</f>
        <v>20603</v>
      </c>
      <c r="F19" s="18">
        <f>'1 mell'!F19-'9b mell'!F19-'9c mell'!F19</f>
        <v>0</v>
      </c>
      <c r="G19" s="18">
        <f>'1 mell'!G19-'9b mell'!G19-'9c mell'!G19</f>
        <v>62306</v>
      </c>
      <c r="H19" s="18">
        <f>'1 mell'!H19-'9b mell'!H19-'9c mell'!H19</f>
        <v>1094</v>
      </c>
      <c r="I19" s="18">
        <f>'1 mell'!I19-'9b mell'!I19-'9c mell'!I19</f>
        <v>0</v>
      </c>
    </row>
    <row r="20" spans="1:9" ht="15" customHeight="1">
      <c r="A20" s="4"/>
      <c r="B20" s="9" t="s">
        <v>289</v>
      </c>
      <c r="C20" s="14" t="s">
        <v>335</v>
      </c>
      <c r="D20" s="18">
        <f>'1 mell'!D20-'9b mell'!D20-'9c mell'!D20</f>
        <v>0</v>
      </c>
      <c r="E20" s="18">
        <f>'1 mell'!E20-'9b mell'!E20-'9c mell'!E20</f>
        <v>0</v>
      </c>
      <c r="F20" s="18">
        <f>'1 mell'!F20-'9b mell'!F20-'9c mell'!F20</f>
        <v>0</v>
      </c>
      <c r="G20" s="18">
        <f>'1 mell'!G20-'9b mell'!G20-'9c mell'!G20</f>
        <v>0</v>
      </c>
      <c r="H20" s="18">
        <f>'1 mell'!H20-'9b mell'!H20-'9c mell'!H20</f>
        <v>0</v>
      </c>
      <c r="I20" s="18">
        <f>'1 mell'!I20-'9b mell'!I20-'9c mell'!I20</f>
        <v>0</v>
      </c>
    </row>
    <row r="21" spans="1:9" ht="15" customHeight="1">
      <c r="A21" s="4"/>
      <c r="B21" s="9" t="s">
        <v>290</v>
      </c>
      <c r="C21" s="14" t="s">
        <v>334</v>
      </c>
      <c r="D21" s="18">
        <f>'1 mell'!D21-'9b mell'!D21-'9c mell'!D21</f>
        <v>13002</v>
      </c>
      <c r="E21" s="18">
        <f>'1 mell'!E21-'9b mell'!E21-'9c mell'!E21</f>
        <v>13002</v>
      </c>
      <c r="F21" s="18">
        <f>'1 mell'!F21-'9b mell'!F21-'9c mell'!F21</f>
        <v>0</v>
      </c>
      <c r="G21" s="18">
        <f>'1 mell'!G21-'9b mell'!G21-'9c mell'!G21</f>
        <v>0</v>
      </c>
      <c r="H21" s="18">
        <f>'1 mell'!H21-'9b mell'!H21-'9c mell'!H21</f>
        <v>0</v>
      </c>
      <c r="I21" s="18">
        <f>'1 mell'!I21-'9b mell'!I21-'9c mell'!I21</f>
        <v>0</v>
      </c>
    </row>
    <row r="22" spans="1:9" ht="15" customHeight="1">
      <c r="A22" s="4"/>
      <c r="B22" s="9" t="s">
        <v>291</v>
      </c>
      <c r="C22" s="14" t="s">
        <v>336</v>
      </c>
      <c r="D22" s="18">
        <f>'1 mell'!D22-'9b mell'!D22-'9c mell'!D22</f>
        <v>63400</v>
      </c>
      <c r="E22" s="18">
        <f>'1 mell'!E22-'9b mell'!E22-'9c mell'!E22</f>
        <v>0</v>
      </c>
      <c r="F22" s="18">
        <f>'1 mell'!F22-'9b mell'!F22-'9c mell'!F22</f>
        <v>0</v>
      </c>
      <c r="G22" s="18">
        <f>'1 mell'!G22-'9b mell'!G22-'9c mell'!G22</f>
        <v>62306</v>
      </c>
      <c r="H22" s="18">
        <f>'1 mell'!H22-'9b mell'!H22-'9c mell'!H22</f>
        <v>1094</v>
      </c>
      <c r="I22" s="18">
        <f>'1 mell'!I22-'9b mell'!I22-'9c mell'!I22</f>
        <v>0</v>
      </c>
    </row>
    <row r="23" spans="1:9" ht="15" customHeight="1">
      <c r="A23" s="4"/>
      <c r="B23" s="9" t="s">
        <v>292</v>
      </c>
      <c r="C23" s="14" t="s">
        <v>337</v>
      </c>
      <c r="D23" s="18">
        <f>'1 mell'!D23-'9b mell'!D23-'9c mell'!D23</f>
        <v>0</v>
      </c>
      <c r="E23" s="18">
        <f>'1 mell'!E23-'9b mell'!E23-'9c mell'!E23</f>
        <v>0</v>
      </c>
      <c r="F23" s="18">
        <f>'1 mell'!F23-'9b mell'!F23-'9c mell'!F23</f>
        <v>0</v>
      </c>
      <c r="G23" s="18">
        <f>'1 mell'!G23-'9b mell'!G23-'9c mell'!G23</f>
        <v>0</v>
      </c>
      <c r="H23" s="18">
        <f>'1 mell'!H23-'9b mell'!H23-'9c mell'!H23</f>
        <v>0</v>
      </c>
      <c r="I23" s="18">
        <f>'1 mell'!I23-'9b mell'!I23-'9c mell'!I23</f>
        <v>0</v>
      </c>
    </row>
    <row r="24" spans="1:9" ht="15" customHeight="1">
      <c r="A24" s="4"/>
      <c r="B24" s="9" t="s">
        <v>293</v>
      </c>
      <c r="C24" s="14" t="s">
        <v>338</v>
      </c>
      <c r="D24" s="18">
        <f>'1 mell'!D24-'9b mell'!D24-'9c mell'!D24</f>
        <v>0</v>
      </c>
      <c r="E24" s="18">
        <f>'1 mell'!E24-'9b mell'!E24-'9c mell'!E24</f>
        <v>0</v>
      </c>
      <c r="F24" s="18">
        <f>'1 mell'!F24-'9b mell'!F24-'9c mell'!F24</f>
        <v>0</v>
      </c>
      <c r="G24" s="18">
        <f>'1 mell'!G24-'9b mell'!G24-'9c mell'!G24</f>
        <v>0</v>
      </c>
      <c r="H24" s="18">
        <f>'1 mell'!H24-'9b mell'!H24-'9c mell'!H24</f>
        <v>0</v>
      </c>
      <c r="I24" s="18">
        <f>'1 mell'!I24-'9b mell'!I24-'9c mell'!I24</f>
        <v>0</v>
      </c>
    </row>
    <row r="25" spans="1:9" ht="15" customHeight="1">
      <c r="A25" s="4"/>
      <c r="B25" s="9" t="s">
        <v>294</v>
      </c>
      <c r="C25" s="14" t="s">
        <v>339</v>
      </c>
      <c r="D25" s="18">
        <f>'1 mell'!D25-'9b mell'!D25-'9c mell'!D25</f>
        <v>0</v>
      </c>
      <c r="E25" s="18">
        <f>'1 mell'!E25-'9b mell'!E25-'9c mell'!E25</f>
        <v>0</v>
      </c>
      <c r="F25" s="18">
        <f>'1 mell'!F25-'9b mell'!F25-'9c mell'!F25</f>
        <v>0</v>
      </c>
      <c r="G25" s="18">
        <f>'1 mell'!G25-'9b mell'!G25-'9c mell'!G25</f>
        <v>0</v>
      </c>
      <c r="H25" s="18">
        <f>'1 mell'!H25-'9b mell'!H25-'9c mell'!H25</f>
        <v>0</v>
      </c>
      <c r="I25" s="18">
        <f>'1 mell'!I25-'9b mell'!I25-'9c mell'!I25</f>
        <v>0</v>
      </c>
    </row>
    <row r="26" spans="1:9" ht="15" customHeight="1">
      <c r="A26" s="4"/>
      <c r="B26" s="9" t="s">
        <v>352</v>
      </c>
      <c r="C26" s="14" t="s">
        <v>353</v>
      </c>
      <c r="D26" s="18">
        <f>'1 mell'!D26-'9b mell'!D26-'9c mell'!D26</f>
        <v>7601</v>
      </c>
      <c r="E26" s="18">
        <f>'1 mell'!E26-'9b mell'!E26-'9c mell'!E26</f>
        <v>7601</v>
      </c>
      <c r="F26" s="18">
        <f>'1 mell'!F26-'9b mell'!F26-'9c mell'!F26</f>
        <v>0</v>
      </c>
      <c r="G26" s="18">
        <f>'1 mell'!G26-'9b mell'!G26-'9c mell'!G26</f>
        <v>0</v>
      </c>
      <c r="H26" s="18">
        <f>'1 mell'!H26-'9b mell'!H26-'9c mell'!H26</f>
        <v>0</v>
      </c>
      <c r="I26" s="18">
        <f>'1 mell'!I26-'9b mell'!I26-'9c mell'!I26</f>
        <v>0</v>
      </c>
    </row>
    <row r="27" spans="1:9" ht="15" customHeight="1">
      <c r="A27" s="5" t="s">
        <v>40</v>
      </c>
      <c r="B27" s="10" t="s">
        <v>377</v>
      </c>
      <c r="C27" s="15" t="s">
        <v>41</v>
      </c>
      <c r="D27" s="18">
        <f>'1 mell'!D27-'9b mell'!D27-'9c mell'!D27</f>
        <v>418618</v>
      </c>
      <c r="E27" s="18">
        <f>'1 mell'!E27-'9b mell'!E27-'9c mell'!E27</f>
        <v>355218</v>
      </c>
      <c r="F27" s="18">
        <f>'1 mell'!F27-'9b mell'!F27-'9c mell'!F27</f>
        <v>0</v>
      </c>
      <c r="G27" s="18">
        <f>'1 mell'!G27-'9b mell'!G27-'9c mell'!G27</f>
        <v>62306</v>
      </c>
      <c r="H27" s="18">
        <f>'1 mell'!H27-'9b mell'!H27-'9c mell'!H27</f>
        <v>1094</v>
      </c>
      <c r="I27" s="18">
        <f>'1 mell'!I27-'9b mell'!I27-'9c mell'!I27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>'1 mell'!D28-'9b mell'!D28-'9c mell'!D28</f>
        <v>0</v>
      </c>
      <c r="E28" s="18">
        <f>'1 mell'!E28-'9b mell'!E28-'9c mell'!E28</f>
        <v>0</v>
      </c>
      <c r="F28" s="18">
        <f>'1 mell'!F28-'9b mell'!F28-'9c mell'!F28</f>
        <v>0</v>
      </c>
      <c r="G28" s="18">
        <f>'1 mell'!G28-'9b mell'!G28-'9c mell'!G28</f>
        <v>0</v>
      </c>
      <c r="H28" s="18">
        <f>'1 mell'!H28-'9b mell'!H28-'9c mell'!H28</f>
        <v>0</v>
      </c>
      <c r="I28" s="18">
        <f>'1 mell'!I28-'9b mell'!I28-'9c mell'!I28</f>
        <v>0</v>
      </c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>'1 mell'!D29-'9b mell'!D29-'9c mell'!D29</f>
        <v>0</v>
      </c>
      <c r="E29" s="18">
        <f>'1 mell'!E29-'9b mell'!E29-'9c mell'!E29</f>
        <v>0</v>
      </c>
      <c r="F29" s="18">
        <f>'1 mell'!F29-'9b mell'!F29-'9c mell'!F29</f>
        <v>0</v>
      </c>
      <c r="G29" s="18">
        <f>'1 mell'!G29-'9b mell'!G29-'9c mell'!G29</f>
        <v>0</v>
      </c>
      <c r="H29" s="18">
        <f>'1 mell'!H29-'9b mell'!H29-'9c mell'!H29</f>
        <v>0</v>
      </c>
      <c r="I29" s="18">
        <f>'1 mell'!I29-'9b mell'!I29-'9c mell'!I29</f>
        <v>0</v>
      </c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>'1 mell'!D30-'9b mell'!D30-'9c mell'!D30</f>
        <v>0</v>
      </c>
      <c r="E30" s="18">
        <f>'1 mell'!E30-'9b mell'!E30-'9c mell'!E30</f>
        <v>0</v>
      </c>
      <c r="F30" s="18">
        <f>'1 mell'!F30-'9b mell'!F30-'9c mell'!F30</f>
        <v>0</v>
      </c>
      <c r="G30" s="18">
        <f>'1 mell'!G30-'9b mell'!G30-'9c mell'!G30</f>
        <v>0</v>
      </c>
      <c r="H30" s="18">
        <f>'1 mell'!H30-'9b mell'!H30-'9c mell'!H30</f>
        <v>0</v>
      </c>
      <c r="I30" s="18">
        <f>'1 mell'!I30-'9b mell'!I30-'9c mell'!I30</f>
        <v>0</v>
      </c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>'1 mell'!D31-'9b mell'!D31-'9c mell'!D31</f>
        <v>0</v>
      </c>
      <c r="E31" s="18">
        <f>'1 mell'!E31-'9b mell'!E31-'9c mell'!E31</f>
        <v>0</v>
      </c>
      <c r="F31" s="18">
        <f>'1 mell'!F31-'9b mell'!F31-'9c mell'!F31</f>
        <v>0</v>
      </c>
      <c r="G31" s="18">
        <f>'1 mell'!G31-'9b mell'!G31-'9c mell'!G31</f>
        <v>0</v>
      </c>
      <c r="H31" s="18">
        <f>'1 mell'!H31-'9b mell'!H31-'9c mell'!H31</f>
        <v>0</v>
      </c>
      <c r="I31" s="18">
        <f>'1 mell'!I31-'9b mell'!I31-'9c mell'!I31</f>
        <v>0</v>
      </c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>'1 mell'!D32-'9b mell'!D32-'9c mell'!D32</f>
        <v>0</v>
      </c>
      <c r="E32" s="18">
        <f>'1 mell'!E32-'9b mell'!E32-'9c mell'!E32</f>
        <v>0</v>
      </c>
      <c r="F32" s="18">
        <f>'1 mell'!F32-'9b mell'!F32-'9c mell'!F32</f>
        <v>0</v>
      </c>
      <c r="G32" s="18">
        <f>'1 mell'!G32-'9b mell'!G32-'9c mell'!G32</f>
        <v>0</v>
      </c>
      <c r="H32" s="18">
        <f>'1 mell'!H32-'9b mell'!H32-'9c mell'!H32</f>
        <v>0</v>
      </c>
      <c r="I32" s="18">
        <f>'1 mell'!I32-'9b mell'!I32-'9c mell'!I32</f>
        <v>0</v>
      </c>
    </row>
    <row r="33" spans="1:9" ht="15" customHeight="1">
      <c r="A33" s="5" t="s">
        <v>57</v>
      </c>
      <c r="B33" s="10" t="s">
        <v>378</v>
      </c>
      <c r="C33" s="15" t="s">
        <v>58</v>
      </c>
      <c r="D33" s="18">
        <f>'1 mell'!D33-'9b mell'!D33-'9c mell'!D33</f>
        <v>0</v>
      </c>
      <c r="E33" s="18">
        <f>'1 mell'!E33-'9b mell'!E33-'9c mell'!E33</f>
        <v>0</v>
      </c>
      <c r="F33" s="18">
        <f>'1 mell'!F33-'9b mell'!F33-'9c mell'!F33</f>
        <v>0</v>
      </c>
      <c r="G33" s="18">
        <f>'1 mell'!G33-'9b mell'!G33-'9c mell'!G33</f>
        <v>0</v>
      </c>
      <c r="H33" s="18">
        <f>'1 mell'!H33-'9b mell'!H33-'9c mell'!H33</f>
        <v>0</v>
      </c>
      <c r="I33" s="18">
        <f>'1 mell'!I33-'9b mell'!I33-'9c mell'!I33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>'1 mell'!D34-'9b mell'!D34-'9c mell'!D34</f>
        <v>0</v>
      </c>
      <c r="E34" s="18">
        <f>'1 mell'!E34-'9b mell'!E34-'9c mell'!E34</f>
        <v>0</v>
      </c>
      <c r="F34" s="18">
        <f>'1 mell'!F34-'9b mell'!F34-'9c mell'!F34</f>
        <v>0</v>
      </c>
      <c r="G34" s="18">
        <f>'1 mell'!G34-'9b mell'!G34-'9c mell'!G34</f>
        <v>0</v>
      </c>
      <c r="H34" s="18">
        <f>'1 mell'!H34-'9b mell'!H34-'9c mell'!H34</f>
        <v>0</v>
      </c>
      <c r="I34" s="18">
        <f>'1 mell'!I34-'9b mell'!I34-'9c mell'!I34</f>
        <v>0</v>
      </c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>'1 mell'!D35-'9b mell'!D35-'9c mell'!D35</f>
        <v>0</v>
      </c>
      <c r="E35" s="18">
        <f>'1 mell'!E35-'9b mell'!E35-'9c mell'!E35</f>
        <v>0</v>
      </c>
      <c r="F35" s="18">
        <f>'1 mell'!F35-'9b mell'!F35-'9c mell'!F35</f>
        <v>0</v>
      </c>
      <c r="G35" s="18">
        <f>'1 mell'!G35-'9b mell'!G35-'9c mell'!G35</f>
        <v>0</v>
      </c>
      <c r="H35" s="18">
        <f>'1 mell'!H35-'9b mell'!H35-'9c mell'!H35</f>
        <v>0</v>
      </c>
      <c r="I35" s="18">
        <f>'1 mell'!I35-'9b mell'!I35-'9c mell'!I35</f>
        <v>0</v>
      </c>
    </row>
    <row r="36" spans="1:9" ht="15" customHeight="1">
      <c r="A36" s="5" t="s">
        <v>65</v>
      </c>
      <c r="B36" s="10" t="s">
        <v>379</v>
      </c>
      <c r="C36" s="15" t="s">
        <v>66</v>
      </c>
      <c r="D36" s="18">
        <f>'1 mell'!D36-'9b mell'!D36-'9c mell'!D36</f>
        <v>0</v>
      </c>
      <c r="E36" s="18">
        <f>'1 mell'!E36-'9b mell'!E36-'9c mell'!E36</f>
        <v>0</v>
      </c>
      <c r="F36" s="18">
        <f>'1 mell'!F36-'9b mell'!F36-'9c mell'!F36</f>
        <v>0</v>
      </c>
      <c r="G36" s="18">
        <f>'1 mell'!G36-'9b mell'!G36-'9c mell'!G36</f>
        <v>0</v>
      </c>
      <c r="H36" s="18">
        <f>'1 mell'!H36-'9b mell'!H36-'9c mell'!H36</f>
        <v>0</v>
      </c>
      <c r="I36" s="18">
        <f>'1 mell'!I36-'9b mell'!I36-'9c mell'!I36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>'1 mell'!D37-'9b mell'!D37-'9c mell'!D37</f>
        <v>0</v>
      </c>
      <c r="E37" s="18">
        <f>'1 mell'!E37-'9b mell'!E37-'9c mell'!E37</f>
        <v>0</v>
      </c>
      <c r="F37" s="18">
        <f>'1 mell'!F37-'9b mell'!F37-'9c mell'!F37</f>
        <v>0</v>
      </c>
      <c r="G37" s="18">
        <f>'1 mell'!G37-'9b mell'!G37-'9c mell'!G37</f>
        <v>0</v>
      </c>
      <c r="H37" s="18">
        <f>'1 mell'!H37-'9b mell'!H37-'9c mell'!H37</f>
        <v>0</v>
      </c>
      <c r="I37" s="18">
        <f>'1 mell'!I37-'9b mell'!I37-'9c mell'!I37</f>
        <v>0</v>
      </c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>'1 mell'!D38-'9b mell'!D38-'9c mell'!D38</f>
        <v>0</v>
      </c>
      <c r="E38" s="18">
        <f>'1 mell'!E38-'9b mell'!E38-'9c mell'!E38</f>
        <v>0</v>
      </c>
      <c r="F38" s="18">
        <f>'1 mell'!F38-'9b mell'!F38-'9c mell'!F38</f>
        <v>0</v>
      </c>
      <c r="G38" s="18">
        <f>'1 mell'!G38-'9b mell'!G38-'9c mell'!G38</f>
        <v>0</v>
      </c>
      <c r="H38" s="18">
        <f>'1 mell'!H38-'9b mell'!H38-'9c mell'!H38</f>
        <v>0</v>
      </c>
      <c r="I38" s="18">
        <f>'1 mell'!I38-'9b mell'!I38-'9c mell'!I38</f>
        <v>0</v>
      </c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>'1 mell'!D39-'9b mell'!D39-'9c mell'!D39</f>
        <v>84975</v>
      </c>
      <c r="E39" s="18">
        <f>'1 mell'!E39-'9b mell'!E39-'9c mell'!E39</f>
        <v>84975</v>
      </c>
      <c r="F39" s="18">
        <f>'1 mell'!F39-'9b mell'!F39-'9c mell'!F39</f>
        <v>0</v>
      </c>
      <c r="G39" s="18">
        <f>'1 mell'!G39-'9b mell'!G39-'9c mell'!G39</f>
        <v>0</v>
      </c>
      <c r="H39" s="18">
        <f>'1 mell'!H39-'9b mell'!H39-'9c mell'!H39</f>
        <v>0</v>
      </c>
      <c r="I39" s="18">
        <f>'1 mell'!I39-'9b mell'!I39-'9c mell'!I39</f>
        <v>0</v>
      </c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>'1 mell'!D40-'9b mell'!D40-'9c mell'!D40</f>
        <v>187900</v>
      </c>
      <c r="E40" s="18">
        <f>'1 mell'!E40-'9b mell'!E40-'9c mell'!E40</f>
        <v>187900</v>
      </c>
      <c r="F40" s="18">
        <f>'1 mell'!F40-'9b mell'!F40-'9c mell'!F40</f>
        <v>0</v>
      </c>
      <c r="G40" s="18">
        <f>'1 mell'!G40-'9b mell'!G40-'9c mell'!G40</f>
        <v>0</v>
      </c>
      <c r="H40" s="18">
        <f>'1 mell'!H40-'9b mell'!H40-'9c mell'!H40</f>
        <v>0</v>
      </c>
      <c r="I40" s="18">
        <f>'1 mell'!I40-'9b mell'!I40-'9c mell'!I40</f>
        <v>0</v>
      </c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>'1 mell'!D41-'9b mell'!D41-'9c mell'!D41</f>
        <v>0</v>
      </c>
      <c r="E41" s="18">
        <f>'1 mell'!E41-'9b mell'!E41-'9c mell'!E41</f>
        <v>0</v>
      </c>
      <c r="F41" s="18">
        <f>'1 mell'!F41-'9b mell'!F41-'9c mell'!F41</f>
        <v>0</v>
      </c>
      <c r="G41" s="18">
        <f>'1 mell'!G41-'9b mell'!G41-'9c mell'!G41</f>
        <v>0</v>
      </c>
      <c r="H41" s="18">
        <f>'1 mell'!H41-'9b mell'!H41-'9c mell'!H41</f>
        <v>0</v>
      </c>
      <c r="I41" s="18">
        <f>'1 mell'!I41-'9b mell'!I41-'9c mell'!I41</f>
        <v>0</v>
      </c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>'1 mell'!D42-'9b mell'!D42-'9c mell'!D42</f>
        <v>0</v>
      </c>
      <c r="E42" s="18">
        <f>'1 mell'!E42-'9b mell'!E42-'9c mell'!E42</f>
        <v>0</v>
      </c>
      <c r="F42" s="18">
        <f>'1 mell'!F42-'9b mell'!F42-'9c mell'!F42</f>
        <v>0</v>
      </c>
      <c r="G42" s="18">
        <f>'1 mell'!G42-'9b mell'!G42-'9c mell'!G42</f>
        <v>0</v>
      </c>
      <c r="H42" s="18">
        <f>'1 mell'!H42-'9b mell'!H42-'9c mell'!H42</f>
        <v>0</v>
      </c>
      <c r="I42" s="18">
        <f>'1 mell'!I42-'9b mell'!I42-'9c mell'!I42</f>
        <v>0</v>
      </c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>'1 mell'!D43-'9b mell'!D43-'9c mell'!D43</f>
        <v>10688</v>
      </c>
      <c r="E43" s="18">
        <f>'1 mell'!E43-'9b mell'!E43-'9c mell'!E43</f>
        <v>10688</v>
      </c>
      <c r="F43" s="18">
        <f>'1 mell'!F43-'9b mell'!F43-'9c mell'!F43</f>
        <v>0</v>
      </c>
      <c r="G43" s="18">
        <f>'1 mell'!G43-'9b mell'!G43-'9c mell'!G43</f>
        <v>0</v>
      </c>
      <c r="H43" s="18">
        <f>'1 mell'!H43-'9b mell'!H43-'9c mell'!H43</f>
        <v>0</v>
      </c>
      <c r="I43" s="18">
        <f>'1 mell'!I43-'9b mell'!I43-'9c mell'!I43</f>
        <v>0</v>
      </c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>'1 mell'!D44-'9b mell'!D44-'9c mell'!D44</f>
        <v>0</v>
      </c>
      <c r="E44" s="18">
        <f>'1 mell'!E44-'9b mell'!E44-'9c mell'!E44</f>
        <v>0</v>
      </c>
      <c r="F44" s="18">
        <f>'1 mell'!F44-'9b mell'!F44-'9c mell'!F44</f>
        <v>0</v>
      </c>
      <c r="G44" s="18">
        <f>'1 mell'!G44-'9b mell'!G44-'9c mell'!G44</f>
        <v>0</v>
      </c>
      <c r="H44" s="18">
        <f>'1 mell'!H44-'9b mell'!H44-'9c mell'!H44</f>
        <v>0</v>
      </c>
      <c r="I44" s="18">
        <f>'1 mell'!I44-'9b mell'!I44-'9c mell'!I44</f>
        <v>0</v>
      </c>
    </row>
    <row r="45" spans="1:9" ht="15" customHeight="1">
      <c r="A45" s="5" t="s">
        <v>91</v>
      </c>
      <c r="B45" s="10" t="s">
        <v>380</v>
      </c>
      <c r="C45" s="15" t="s">
        <v>92</v>
      </c>
      <c r="D45" s="18">
        <f>'1 mell'!D45-'9b mell'!D45-'9c mell'!D45</f>
        <v>198588</v>
      </c>
      <c r="E45" s="18">
        <f>'1 mell'!E45-'9b mell'!E45-'9c mell'!E45</f>
        <v>198588</v>
      </c>
      <c r="F45" s="18">
        <f>'1 mell'!F45-'9b mell'!F45-'9c mell'!F45</f>
        <v>0</v>
      </c>
      <c r="G45" s="18">
        <f>'1 mell'!G45-'9b mell'!G45-'9c mell'!G45</f>
        <v>0</v>
      </c>
      <c r="H45" s="18">
        <f>'1 mell'!H45-'9b mell'!H45-'9c mell'!H45</f>
        <v>0</v>
      </c>
      <c r="I45" s="18">
        <f>'1 mell'!I45-'9b mell'!I45-'9c mell'!I45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>'1 mell'!D46-'9b mell'!D46-'9c mell'!D46</f>
        <v>1413</v>
      </c>
      <c r="E46" s="18">
        <f>'1 mell'!E46-'9b mell'!E46-'9c mell'!E46</f>
        <v>1413</v>
      </c>
      <c r="F46" s="18">
        <f>'1 mell'!F46-'9b mell'!F46-'9c mell'!F46</f>
        <v>0</v>
      </c>
      <c r="G46" s="18">
        <f>'1 mell'!G46-'9b mell'!G46-'9c mell'!G46</f>
        <v>0</v>
      </c>
      <c r="H46" s="18">
        <f>'1 mell'!H46-'9b mell'!H46-'9c mell'!H46</f>
        <v>0</v>
      </c>
      <c r="I46" s="18">
        <f>'1 mell'!I46-'9b mell'!I46-'9c mell'!I46</f>
        <v>0</v>
      </c>
    </row>
    <row r="47" spans="1:9" ht="15" customHeight="1">
      <c r="A47" s="5" t="s">
        <v>96</v>
      </c>
      <c r="B47" s="10" t="s">
        <v>381</v>
      </c>
      <c r="C47" s="15" t="s">
        <v>97</v>
      </c>
      <c r="D47" s="18">
        <f>'1 mell'!D47-'9b mell'!D47-'9c mell'!D47</f>
        <v>284976</v>
      </c>
      <c r="E47" s="18">
        <f>'1 mell'!E47-'9b mell'!E47-'9c mell'!E47</f>
        <v>284976</v>
      </c>
      <c r="F47" s="18">
        <f>'1 mell'!F47-'9b mell'!F47-'9c mell'!F47</f>
        <v>0</v>
      </c>
      <c r="G47" s="18">
        <f>'1 mell'!G47-'9b mell'!G47-'9c mell'!G47</f>
        <v>0</v>
      </c>
      <c r="H47" s="18">
        <f>'1 mell'!H47-'9b mell'!H47-'9c mell'!H47</f>
        <v>0</v>
      </c>
      <c r="I47" s="18">
        <f>'1 mell'!I47-'9b mell'!I47-'9c mell'!I47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>'1 mell'!D48-'9b mell'!D48-'9c mell'!D48</f>
        <v>0</v>
      </c>
      <c r="E48" s="18">
        <f>'1 mell'!E48-'9b mell'!E48-'9c mell'!E48</f>
        <v>0</v>
      </c>
      <c r="F48" s="18">
        <f>'1 mell'!F48-'9b mell'!F48-'9c mell'!F48</f>
        <v>0</v>
      </c>
      <c r="G48" s="18">
        <f>'1 mell'!G48-'9b mell'!G48-'9c mell'!G48</f>
        <v>0</v>
      </c>
      <c r="H48" s="18">
        <f>'1 mell'!H48-'9b mell'!H48-'9c mell'!H48</f>
        <v>0</v>
      </c>
      <c r="I48" s="18">
        <f>'1 mell'!I48-'9b mell'!I48-'9c mell'!I48</f>
        <v>0</v>
      </c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>'1 mell'!D49-'9b mell'!D49-'9c mell'!D49</f>
        <v>8848</v>
      </c>
      <c r="E49" s="18">
        <f>'1 mell'!E49-'9b mell'!E49-'9c mell'!E49</f>
        <v>0</v>
      </c>
      <c r="F49" s="18">
        <f>'1 mell'!F49-'9b mell'!F49-'9c mell'!F49</f>
        <v>360</v>
      </c>
      <c r="G49" s="18">
        <f>'1 mell'!G49-'9b mell'!G49-'9c mell'!G49</f>
        <v>1050</v>
      </c>
      <c r="H49" s="18">
        <f>'1 mell'!H49-'9b mell'!H49-'9c mell'!H49</f>
        <v>6688</v>
      </c>
      <c r="I49" s="18">
        <f>'1 mell'!I49-'9b mell'!I49-'9c mell'!I49</f>
        <v>750</v>
      </c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>'1 mell'!D50-'9b mell'!D50-'9c mell'!D50</f>
        <v>2060</v>
      </c>
      <c r="E50" s="18">
        <f>'1 mell'!E50-'9b mell'!E50-'9c mell'!E50</f>
        <v>560</v>
      </c>
      <c r="F50" s="18">
        <f>'1 mell'!F50-'9b mell'!F50-'9c mell'!F50</f>
        <v>1500</v>
      </c>
      <c r="G50" s="18">
        <f>'1 mell'!G50-'9b mell'!G50-'9c mell'!G50</f>
        <v>0</v>
      </c>
      <c r="H50" s="18">
        <f>'1 mell'!H50-'9b mell'!H50-'9c mell'!H50</f>
        <v>0</v>
      </c>
      <c r="I50" s="18">
        <f>'1 mell'!I50-'9b mell'!I50-'9c mell'!I50</f>
        <v>0</v>
      </c>
    </row>
    <row r="51" spans="1:9" ht="15" customHeight="1">
      <c r="A51" s="4"/>
      <c r="B51" s="27" t="s">
        <v>244</v>
      </c>
      <c r="C51" s="14" t="s">
        <v>330</v>
      </c>
      <c r="D51" s="18">
        <f>'1 mell'!D51-'9b mell'!D51-'9c mell'!D51</f>
        <v>1740</v>
      </c>
      <c r="E51" s="18">
        <f>'1 mell'!E51-'9b mell'!E51-'9c mell'!E51</f>
        <v>240</v>
      </c>
      <c r="F51" s="18">
        <f>'1 mell'!F51-'9b mell'!F51-'9c mell'!F51</f>
        <v>1500</v>
      </c>
      <c r="G51" s="18">
        <f>'1 mell'!G51-'9b mell'!G51-'9c mell'!G51</f>
        <v>0</v>
      </c>
      <c r="H51" s="18">
        <f>'1 mell'!H51-'9b mell'!H51-'9c mell'!H51</f>
        <v>0</v>
      </c>
      <c r="I51" s="18">
        <f>'1 mell'!I51-'9b mell'!I51-'9c mell'!I51</f>
        <v>0</v>
      </c>
    </row>
    <row r="52" spans="1:9" ht="15" customHeight="1">
      <c r="A52" s="4"/>
      <c r="B52" s="27" t="s">
        <v>245</v>
      </c>
      <c r="C52" s="14" t="s">
        <v>331</v>
      </c>
      <c r="D52" s="18">
        <f>'1 mell'!D52-'9b mell'!D52-'9c mell'!D52</f>
        <v>320</v>
      </c>
      <c r="E52" s="18">
        <f>'1 mell'!E52-'9b mell'!E52-'9c mell'!E52</f>
        <v>320</v>
      </c>
      <c r="F52" s="18">
        <f>'1 mell'!F52-'9b mell'!F52-'9c mell'!F52</f>
        <v>0</v>
      </c>
      <c r="G52" s="18">
        <f>'1 mell'!G52-'9b mell'!G52-'9c mell'!G52</f>
        <v>0</v>
      </c>
      <c r="H52" s="18">
        <f>'1 mell'!H52-'9b mell'!H52-'9c mell'!H52</f>
        <v>0</v>
      </c>
      <c r="I52" s="18">
        <f>'1 mell'!I52-'9b mell'!I52-'9c mell'!I52</f>
        <v>0</v>
      </c>
    </row>
    <row r="53" spans="1:9" ht="15" customHeight="1">
      <c r="A53" s="4" t="s">
        <v>107</v>
      </c>
      <c r="B53" s="11" t="s">
        <v>333</v>
      </c>
      <c r="C53" s="14" t="s">
        <v>108</v>
      </c>
      <c r="D53" s="18">
        <f>'1 mell'!D53-'9b mell'!D53-'9c mell'!D53</f>
        <v>9200</v>
      </c>
      <c r="E53" s="18">
        <f>'1 mell'!E53-'9b mell'!E53-'9c mell'!E53</f>
        <v>9200</v>
      </c>
      <c r="F53" s="18">
        <f>'1 mell'!F53-'9b mell'!F53-'9c mell'!F53</f>
        <v>0</v>
      </c>
      <c r="G53" s="18">
        <f>'1 mell'!G53-'9b mell'!G53-'9c mell'!G53</f>
        <v>0</v>
      </c>
      <c r="H53" s="18">
        <f>'1 mell'!H53-'9b mell'!H53-'9c mell'!H53</f>
        <v>0</v>
      </c>
      <c r="I53" s="18">
        <f>'1 mell'!I53-'9b mell'!I53-'9c mell'!I53</f>
        <v>0</v>
      </c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>'1 mell'!D54-'9b mell'!D54-'9c mell'!D54</f>
        <v>12612</v>
      </c>
      <c r="E54" s="18">
        <f>'1 mell'!E54-'9b mell'!E54-'9c mell'!E54</f>
        <v>3579</v>
      </c>
      <c r="F54" s="18">
        <f>'1 mell'!F54-'9b mell'!F54-'9c mell'!F54</f>
        <v>502</v>
      </c>
      <c r="G54" s="18">
        <f>'1 mell'!G54-'9b mell'!G54-'9c mell'!G54</f>
        <v>0</v>
      </c>
      <c r="H54" s="18">
        <f>'1 mell'!H54-'9b mell'!H54-'9c mell'!H54</f>
        <v>8531</v>
      </c>
      <c r="I54" s="18">
        <f>'1 mell'!I54-'9b mell'!I54-'9c mell'!I54</f>
        <v>0</v>
      </c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>'1 mell'!D55-'9b mell'!D55-'9c mell'!D55</f>
        <v>3886</v>
      </c>
      <c r="E55" s="18">
        <f>'1 mell'!E55-'9b mell'!E55-'9c mell'!E55</f>
        <v>3602</v>
      </c>
      <c r="F55" s="18">
        <f>'1 mell'!F55-'9b mell'!F55-'9c mell'!F55</f>
        <v>0</v>
      </c>
      <c r="G55" s="18">
        <f>'1 mell'!G55-'9b mell'!G55-'9c mell'!G55</f>
        <v>284</v>
      </c>
      <c r="H55" s="18">
        <f>'1 mell'!H55-'9b mell'!H55-'9c mell'!H55</f>
        <v>0</v>
      </c>
      <c r="I55" s="18">
        <f>'1 mell'!I55-'9b mell'!I55-'9c mell'!I55</f>
        <v>0</v>
      </c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>'1 mell'!D56-'9b mell'!D56-'9c mell'!D56</f>
        <v>4864</v>
      </c>
      <c r="E56" s="18">
        <f>'1 mell'!E56-'9b mell'!E56-'9c mell'!E56</f>
        <v>0</v>
      </c>
      <c r="F56" s="18">
        <f>'1 mell'!F56-'9b mell'!F56-'9c mell'!F56</f>
        <v>0</v>
      </c>
      <c r="G56" s="18">
        <f>'1 mell'!G56-'9b mell'!G56-'9c mell'!G56</f>
        <v>0</v>
      </c>
      <c r="H56" s="18">
        <f>'1 mell'!H56-'9b mell'!H56-'9c mell'!H56</f>
        <v>4864</v>
      </c>
      <c r="I56" s="18">
        <f>'1 mell'!I56-'9b mell'!I56-'9c mell'!I56</f>
        <v>0</v>
      </c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>'1 mell'!D57-'9b mell'!D57-'9c mell'!D57</f>
        <v>1300</v>
      </c>
      <c r="E57" s="18">
        <f>'1 mell'!E57-'9b mell'!E57-'9c mell'!E57</f>
        <v>1300</v>
      </c>
      <c r="F57" s="18">
        <f>'1 mell'!F57-'9b mell'!F57-'9c mell'!F57</f>
        <v>0</v>
      </c>
      <c r="G57" s="18">
        <f>'1 mell'!G57-'9b mell'!G57-'9c mell'!G57</f>
        <v>0</v>
      </c>
      <c r="H57" s="18">
        <f>'1 mell'!H57-'9b mell'!H57-'9c mell'!H57</f>
        <v>0</v>
      </c>
      <c r="I57" s="18">
        <f>'1 mell'!I57-'9b mell'!I57-'9c mell'!I57</f>
        <v>0</v>
      </c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>'1 mell'!D58-'9b mell'!D58-'9c mell'!D58</f>
        <v>0</v>
      </c>
      <c r="E58" s="18">
        <f>'1 mell'!E58-'9b mell'!E58-'9c mell'!E58</f>
        <v>0</v>
      </c>
      <c r="F58" s="18">
        <f>'1 mell'!F58-'9b mell'!F58-'9c mell'!F58</f>
        <v>0</v>
      </c>
      <c r="G58" s="18">
        <f>'1 mell'!G58-'9b mell'!G58-'9c mell'!G58</f>
        <v>0</v>
      </c>
      <c r="H58" s="18">
        <f>'1 mell'!H58-'9b mell'!H58-'9c mell'!H58</f>
        <v>0</v>
      </c>
      <c r="I58" s="18">
        <f>'1 mell'!I58-'9b mell'!I58-'9c mell'!I58</f>
        <v>0</v>
      </c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>'1 mell'!D59-'9b mell'!D59-'9c mell'!D59</f>
        <v>0</v>
      </c>
      <c r="E59" s="18">
        <f>'1 mell'!E59-'9b mell'!E59-'9c mell'!E59</f>
        <v>0</v>
      </c>
      <c r="F59" s="18">
        <f>'1 mell'!F59-'9b mell'!F59-'9c mell'!F59</f>
        <v>0</v>
      </c>
      <c r="G59" s="18">
        <f>'1 mell'!G59-'9b mell'!G59-'9c mell'!G59</f>
        <v>0</v>
      </c>
      <c r="H59" s="18">
        <f>'1 mell'!H59-'9b mell'!H59-'9c mell'!H59</f>
        <v>0</v>
      </c>
      <c r="I59" s="18">
        <f>'1 mell'!I59-'9b mell'!I59-'9c mell'!I59</f>
        <v>0</v>
      </c>
    </row>
    <row r="60" spans="1:9" ht="15" customHeight="1">
      <c r="A60" s="5" t="s">
        <v>127</v>
      </c>
      <c r="B60" s="12" t="s">
        <v>382</v>
      </c>
      <c r="C60" s="15" t="s">
        <v>128</v>
      </c>
      <c r="D60" s="18">
        <f>'1 mell'!D60-'9b mell'!D60-'9c mell'!D60</f>
        <v>42770</v>
      </c>
      <c r="E60" s="18">
        <f>'1 mell'!E60-'9b mell'!E60-'9c mell'!E60</f>
        <v>18241</v>
      </c>
      <c r="F60" s="18">
        <f>'1 mell'!F60-'9b mell'!F60-'9c mell'!F60</f>
        <v>2362</v>
      </c>
      <c r="G60" s="18">
        <f>'1 mell'!G60-'9b mell'!G60-'9c mell'!G60</f>
        <v>1334</v>
      </c>
      <c r="H60" s="18">
        <f>'1 mell'!H60-'9b mell'!H60-'9c mell'!H60</f>
        <v>20083</v>
      </c>
      <c r="I60" s="18">
        <f>'1 mell'!I60-'9b mell'!I60-'9c mell'!I60</f>
        <v>750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>'1 mell'!D61-'9b mell'!D61-'9c mell'!D61</f>
        <v>0</v>
      </c>
      <c r="E61" s="18">
        <f>'1 mell'!E61-'9b mell'!E61-'9c mell'!E61</f>
        <v>0</v>
      </c>
      <c r="F61" s="18">
        <f>'1 mell'!F61-'9b mell'!F61-'9c mell'!F61</f>
        <v>0</v>
      </c>
      <c r="G61" s="18">
        <f>'1 mell'!G61-'9b mell'!G61-'9c mell'!G61</f>
        <v>0</v>
      </c>
      <c r="H61" s="18">
        <f>'1 mell'!H61-'9b mell'!H61-'9c mell'!H61</f>
        <v>0</v>
      </c>
      <c r="I61" s="18">
        <f>'1 mell'!I61-'9b mell'!I61-'9c mell'!I61</f>
        <v>0</v>
      </c>
    </row>
    <row r="62" spans="1:9" ht="15" customHeight="1">
      <c r="A62" s="4">
        <v>46</v>
      </c>
      <c r="B62" s="11" t="s">
        <v>131</v>
      </c>
      <c r="C62" s="14" t="s">
        <v>132</v>
      </c>
      <c r="D62" s="18">
        <f>'1 mell'!D62-'9b mell'!D62-'9c mell'!D62</f>
        <v>7900</v>
      </c>
      <c r="E62" s="18">
        <f>'1 mell'!E62-'9b mell'!E62-'9c mell'!E62</f>
        <v>7900</v>
      </c>
      <c r="F62" s="18">
        <f>'1 mell'!F62-'9b mell'!F62-'9c mell'!F62</f>
        <v>0</v>
      </c>
      <c r="G62" s="18">
        <f>'1 mell'!G62-'9b mell'!G62-'9c mell'!G62</f>
        <v>0</v>
      </c>
      <c r="H62" s="18">
        <f>'1 mell'!H62-'9b mell'!H62-'9c mell'!H62</f>
        <v>0</v>
      </c>
      <c r="I62" s="18">
        <f>'1 mell'!I62-'9b mell'!I62-'9c mell'!I62</f>
        <v>0</v>
      </c>
    </row>
    <row r="63" spans="1:9" ht="15" customHeight="1">
      <c r="A63" s="4">
        <v>47</v>
      </c>
      <c r="B63" s="11" t="s">
        <v>133</v>
      </c>
      <c r="C63" s="14" t="s">
        <v>134</v>
      </c>
      <c r="D63" s="18">
        <f>'1 mell'!D63-'9b mell'!D63-'9c mell'!D63</f>
        <v>0</v>
      </c>
      <c r="E63" s="18">
        <f>'1 mell'!E63-'9b mell'!E63-'9c mell'!E63</f>
        <v>0</v>
      </c>
      <c r="F63" s="18">
        <f>'1 mell'!F63-'9b mell'!F63-'9c mell'!F63</f>
        <v>0</v>
      </c>
      <c r="G63" s="18">
        <f>'1 mell'!G63-'9b mell'!G63-'9c mell'!G63</f>
        <v>0</v>
      </c>
      <c r="H63" s="18">
        <f>'1 mell'!H63-'9b mell'!H63-'9c mell'!H63</f>
        <v>0</v>
      </c>
      <c r="I63" s="18">
        <f>'1 mell'!I63-'9b mell'!I63-'9c mell'!I63</f>
        <v>0</v>
      </c>
    </row>
    <row r="64" spans="1:9" ht="15" customHeight="1">
      <c r="A64" s="4">
        <v>48</v>
      </c>
      <c r="B64" s="11" t="s">
        <v>135</v>
      </c>
      <c r="C64" s="14" t="s">
        <v>136</v>
      </c>
      <c r="D64" s="18">
        <f>'1 mell'!D64-'9b mell'!D64-'9c mell'!D64</f>
        <v>0</v>
      </c>
      <c r="E64" s="18">
        <f>'1 mell'!E64-'9b mell'!E64-'9c mell'!E64</f>
        <v>0</v>
      </c>
      <c r="F64" s="18">
        <f>'1 mell'!F64-'9b mell'!F64-'9c mell'!F64</f>
        <v>0</v>
      </c>
      <c r="G64" s="18">
        <f>'1 mell'!G64-'9b mell'!G64-'9c mell'!G64</f>
        <v>0</v>
      </c>
      <c r="H64" s="18">
        <f>'1 mell'!H64-'9b mell'!H64-'9c mell'!H64</f>
        <v>0</v>
      </c>
      <c r="I64" s="18">
        <f>'1 mell'!I64-'9b mell'!I64-'9c mell'!I64</f>
        <v>0</v>
      </c>
    </row>
    <row r="65" spans="1:9" ht="15" customHeight="1">
      <c r="A65" s="4">
        <v>49</v>
      </c>
      <c r="B65" s="11" t="s">
        <v>137</v>
      </c>
      <c r="C65" s="14" t="s">
        <v>138</v>
      </c>
      <c r="D65" s="18">
        <f>'1 mell'!D65-'9b mell'!D65-'9c mell'!D65</f>
        <v>0</v>
      </c>
      <c r="E65" s="18">
        <f>'1 mell'!E65-'9b mell'!E65-'9c mell'!E65</f>
        <v>0</v>
      </c>
      <c r="F65" s="18">
        <f>'1 mell'!F65-'9b mell'!F65-'9c mell'!F65</f>
        <v>0</v>
      </c>
      <c r="G65" s="18">
        <f>'1 mell'!G65-'9b mell'!G65-'9c mell'!G65</f>
        <v>0</v>
      </c>
      <c r="H65" s="18">
        <f>'1 mell'!H65-'9b mell'!H65-'9c mell'!H65</f>
        <v>0</v>
      </c>
      <c r="I65" s="18">
        <f>'1 mell'!I65-'9b mell'!I65-'9c mell'!I65</f>
        <v>0</v>
      </c>
    </row>
    <row r="66" spans="1:9" ht="15" customHeight="1">
      <c r="A66" s="5">
        <v>50</v>
      </c>
      <c r="B66" s="10" t="s">
        <v>383</v>
      </c>
      <c r="C66" s="15" t="s">
        <v>139</v>
      </c>
      <c r="D66" s="18">
        <f>'1 mell'!D66-'9b mell'!D66-'9c mell'!D66</f>
        <v>7900</v>
      </c>
      <c r="E66" s="18">
        <f>'1 mell'!E66-'9b mell'!E66-'9c mell'!E66</f>
        <v>7900</v>
      </c>
      <c r="F66" s="18">
        <f>'1 mell'!F66-'9b mell'!F66-'9c mell'!F66</f>
        <v>0</v>
      </c>
      <c r="G66" s="18">
        <f>'1 mell'!G66-'9b mell'!G66-'9c mell'!G66</f>
        <v>0</v>
      </c>
      <c r="H66" s="18">
        <f>'1 mell'!H66-'9b mell'!H66-'9c mell'!H66</f>
        <v>0</v>
      </c>
      <c r="I66" s="18">
        <f>'1 mell'!I66-'9b mell'!I66-'9c mell'!I66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>'1 mell'!D67-'9b mell'!D67-'9c mell'!D67</f>
        <v>0</v>
      </c>
      <c r="E67" s="18">
        <f>'1 mell'!E67-'9b mell'!E67-'9c mell'!E67</f>
        <v>0</v>
      </c>
      <c r="F67" s="18">
        <f>'1 mell'!F67-'9b mell'!F67-'9c mell'!F67</f>
        <v>0</v>
      </c>
      <c r="G67" s="18">
        <f>'1 mell'!G67-'9b mell'!G67-'9c mell'!G67</f>
        <v>0</v>
      </c>
      <c r="H67" s="18">
        <f>'1 mell'!H67-'9b mell'!H67-'9c mell'!H67</f>
        <v>0</v>
      </c>
      <c r="I67" s="18">
        <f>'1 mell'!I67-'9b mell'!I67-'9c mell'!I67</f>
        <v>0</v>
      </c>
    </row>
    <row r="68" spans="1:9" ht="15" customHeight="1">
      <c r="A68" s="4">
        <v>52</v>
      </c>
      <c r="B68" s="9" t="s">
        <v>142</v>
      </c>
      <c r="C68" s="14" t="s">
        <v>143</v>
      </c>
      <c r="D68" s="18">
        <f>'1 mell'!D68-'9b mell'!D68-'9c mell'!D68</f>
        <v>0</v>
      </c>
      <c r="E68" s="18">
        <f>'1 mell'!E68-'9b mell'!E68-'9c mell'!E68</f>
        <v>0</v>
      </c>
      <c r="F68" s="18">
        <f>'1 mell'!F68-'9b mell'!F68-'9c mell'!F68</f>
        <v>0</v>
      </c>
      <c r="G68" s="18">
        <f>'1 mell'!G68-'9b mell'!G68-'9c mell'!G68</f>
        <v>0</v>
      </c>
      <c r="H68" s="18">
        <f>'1 mell'!H68-'9b mell'!H68-'9c mell'!H68</f>
        <v>0</v>
      </c>
      <c r="I68" s="18">
        <f>'1 mell'!I68-'9b mell'!I68-'9c mell'!I68</f>
        <v>0</v>
      </c>
    </row>
    <row r="69" spans="1:9" ht="15" customHeight="1">
      <c r="A69" s="4">
        <v>53</v>
      </c>
      <c r="B69" s="11" t="s">
        <v>144</v>
      </c>
      <c r="C69" s="14" t="s">
        <v>145</v>
      </c>
      <c r="D69" s="18">
        <f>'1 mell'!D69-'9b mell'!D69-'9c mell'!D69</f>
        <v>0</v>
      </c>
      <c r="E69" s="18">
        <f>'1 mell'!E69-'9b mell'!E69-'9c mell'!E69</f>
        <v>0</v>
      </c>
      <c r="F69" s="18">
        <f>'1 mell'!F69-'9b mell'!F69-'9c mell'!F69</f>
        <v>0</v>
      </c>
      <c r="G69" s="18">
        <f>'1 mell'!G69-'9b mell'!G69-'9c mell'!G69</f>
        <v>0</v>
      </c>
      <c r="H69" s="18">
        <f>'1 mell'!H69-'9b mell'!H69-'9c mell'!H69</f>
        <v>0</v>
      </c>
      <c r="I69" s="18">
        <f>'1 mell'!I69-'9b mell'!I69-'9c mell'!I69</f>
        <v>0</v>
      </c>
    </row>
    <row r="70" spans="1:9" ht="15" customHeight="1">
      <c r="A70" s="5">
        <v>54</v>
      </c>
      <c r="B70" s="10" t="s">
        <v>384</v>
      </c>
      <c r="C70" s="15" t="s">
        <v>146</v>
      </c>
      <c r="D70" s="18">
        <f>'1 mell'!D70-'9b mell'!D70-'9c mell'!D70</f>
        <v>0</v>
      </c>
      <c r="E70" s="18">
        <f>'1 mell'!E70-'9b mell'!E70-'9c mell'!E70</f>
        <v>0</v>
      </c>
      <c r="F70" s="18">
        <f>'1 mell'!F70-'9b mell'!F70-'9c mell'!F70</f>
        <v>0</v>
      </c>
      <c r="G70" s="18">
        <f>'1 mell'!G70-'9b mell'!G70-'9c mell'!G70</f>
        <v>0</v>
      </c>
      <c r="H70" s="18">
        <f>'1 mell'!H70-'9b mell'!H70-'9c mell'!H70</f>
        <v>0</v>
      </c>
      <c r="I70" s="18">
        <f>'1 mell'!I70-'9b mell'!I70-'9c mell'!I70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>'1 mell'!D71-'9b mell'!D71-'9c mell'!D71</f>
        <v>0</v>
      </c>
      <c r="E71" s="18">
        <f>'1 mell'!E71-'9b mell'!E71-'9c mell'!E71</f>
        <v>0</v>
      </c>
      <c r="F71" s="18">
        <f>'1 mell'!F71-'9b mell'!F71-'9c mell'!F71</f>
        <v>0</v>
      </c>
      <c r="G71" s="18">
        <f>'1 mell'!G71-'9b mell'!G71-'9c mell'!G71</f>
        <v>0</v>
      </c>
      <c r="H71" s="18">
        <f>'1 mell'!H71-'9b mell'!H71-'9c mell'!H71</f>
        <v>0</v>
      </c>
      <c r="I71" s="18">
        <f>'1 mell'!I71-'9b mell'!I71-'9c mell'!I71</f>
        <v>0</v>
      </c>
    </row>
    <row r="72" spans="1:9" ht="15" customHeight="1">
      <c r="A72" s="4">
        <v>56</v>
      </c>
      <c r="B72" s="9" t="s">
        <v>149</v>
      </c>
      <c r="C72" s="14" t="s">
        <v>150</v>
      </c>
      <c r="D72" s="18">
        <f>'1 mell'!D72-'9b mell'!D72-'9c mell'!D72</f>
        <v>0</v>
      </c>
      <c r="E72" s="18">
        <f>'1 mell'!E72-'9b mell'!E72-'9c mell'!E72</f>
        <v>0</v>
      </c>
      <c r="F72" s="18">
        <f>'1 mell'!F72-'9b mell'!F72-'9c mell'!F72</f>
        <v>0</v>
      </c>
      <c r="G72" s="18">
        <f>'1 mell'!G72-'9b mell'!G72-'9c mell'!G72</f>
        <v>0</v>
      </c>
      <c r="H72" s="18">
        <f>'1 mell'!H72-'9b mell'!H72-'9c mell'!H72</f>
        <v>0</v>
      </c>
      <c r="I72" s="18">
        <f>'1 mell'!I72-'9b mell'!I72-'9c mell'!I72</f>
        <v>0</v>
      </c>
    </row>
    <row r="73" spans="1:9" ht="15" customHeight="1">
      <c r="A73" s="4">
        <v>57</v>
      </c>
      <c r="B73" s="11" t="s">
        <v>151</v>
      </c>
      <c r="C73" s="14" t="s">
        <v>152</v>
      </c>
      <c r="D73" s="18">
        <f>'1 mell'!D73-'9b mell'!D73-'9c mell'!D73</f>
        <v>0</v>
      </c>
      <c r="E73" s="18">
        <f>'1 mell'!E73-'9b mell'!E73-'9c mell'!E73</f>
        <v>0</v>
      </c>
      <c r="F73" s="18">
        <f>'1 mell'!F73-'9b mell'!F73-'9c mell'!F73</f>
        <v>0</v>
      </c>
      <c r="G73" s="18">
        <f>'1 mell'!G73-'9b mell'!G73-'9c mell'!G73</f>
        <v>0</v>
      </c>
      <c r="H73" s="18">
        <f>'1 mell'!H73-'9b mell'!H73-'9c mell'!H73</f>
        <v>0</v>
      </c>
      <c r="I73" s="18">
        <f>'1 mell'!I73-'9b mell'!I73-'9c mell'!I73</f>
        <v>0</v>
      </c>
    </row>
    <row r="74" spans="1:9" ht="15" customHeight="1" thickBot="1">
      <c r="A74" s="57">
        <v>58</v>
      </c>
      <c r="B74" s="58" t="s">
        <v>385</v>
      </c>
      <c r="C74" s="59" t="s">
        <v>153</v>
      </c>
      <c r="D74" s="18">
        <f>'1 mell'!D74-'9b mell'!D74-'9c mell'!D74</f>
        <v>0</v>
      </c>
      <c r="E74" s="18">
        <f>'1 mell'!E74-'9b mell'!E74-'9c mell'!E74</f>
        <v>0</v>
      </c>
      <c r="F74" s="18">
        <f>'1 mell'!F74-'9b mell'!F74-'9c mell'!F74</f>
        <v>0</v>
      </c>
      <c r="G74" s="18">
        <f>'1 mell'!G74-'9b mell'!G74-'9c mell'!G74</f>
        <v>0</v>
      </c>
      <c r="H74" s="18">
        <f>'1 mell'!H74-'9b mell'!H74-'9c mell'!H74</f>
        <v>0</v>
      </c>
      <c r="I74" s="18">
        <f>'1 mell'!I74-'9b mell'!I74-'9c mell'!I74</f>
        <v>0</v>
      </c>
    </row>
    <row r="75" spans="1:9" ht="15" customHeight="1" thickBot="1">
      <c r="A75" s="62">
        <v>59</v>
      </c>
      <c r="B75" s="63" t="s">
        <v>386</v>
      </c>
      <c r="C75" s="64" t="s">
        <v>154</v>
      </c>
      <c r="D75" s="18">
        <f>'1 mell'!D75-'9b mell'!D75-'9c mell'!D75</f>
        <v>754264</v>
      </c>
      <c r="E75" s="18">
        <f>'1 mell'!E75-'9b mell'!E75-'9c mell'!E75</f>
        <v>666335</v>
      </c>
      <c r="F75" s="18">
        <f>'1 mell'!F75-'9b mell'!F75-'9c mell'!F75</f>
        <v>2362</v>
      </c>
      <c r="G75" s="18">
        <f>'1 mell'!G75-'9b mell'!G75-'9c mell'!G75</f>
        <v>63640</v>
      </c>
      <c r="H75" s="18">
        <f>'1 mell'!H75-'9b mell'!H75-'9c mell'!H75</f>
        <v>21177</v>
      </c>
      <c r="I75" s="18">
        <f>'1 mell'!I75-'9b mell'!I75-'9c mell'!I75</f>
        <v>750</v>
      </c>
    </row>
    <row r="76" spans="1:9" ht="15">
      <c r="A76" s="61">
        <v>60</v>
      </c>
      <c r="B76" s="40" t="s">
        <v>273</v>
      </c>
      <c r="C76" s="401" t="s">
        <v>276</v>
      </c>
      <c r="D76" s="18">
        <f>'1 mell'!D76-'9b mell'!D76-'9c mell'!D76</f>
        <v>0</v>
      </c>
      <c r="E76" s="18">
        <f>'1 mell'!E76-'9b mell'!E76-'9c mell'!E76</f>
        <v>0</v>
      </c>
      <c r="F76" s="18">
        <f>'1 mell'!F76-'9b mell'!F76-'9c mell'!F76</f>
        <v>0</v>
      </c>
      <c r="G76" s="18">
        <f>'1 mell'!G76-'9b mell'!G76-'9c mell'!G76</f>
        <v>0</v>
      </c>
      <c r="H76" s="18">
        <f>'1 mell'!H76-'9b mell'!H76-'9c mell'!H76</f>
        <v>0</v>
      </c>
      <c r="I76" s="18">
        <f>'1 mell'!I76-'9b mell'!I76-'9c mell'!I76</f>
        <v>0</v>
      </c>
    </row>
    <row r="77" spans="1:9" ht="15">
      <c r="A77" s="5">
        <v>61</v>
      </c>
      <c r="B77" s="35" t="s">
        <v>274</v>
      </c>
      <c r="C77" s="402" t="s">
        <v>277</v>
      </c>
      <c r="D77" s="18">
        <f>'1 mell'!D77-'9b mell'!D77-'9c mell'!D77</f>
        <v>0</v>
      </c>
      <c r="E77" s="18">
        <f>'1 mell'!E77-'9b mell'!E77-'9c mell'!E77</f>
        <v>0</v>
      </c>
      <c r="F77" s="18">
        <f>'1 mell'!F77-'9b mell'!F77-'9c mell'!F77</f>
        <v>0</v>
      </c>
      <c r="G77" s="18">
        <f>'1 mell'!G77-'9b mell'!G77-'9c mell'!G77</f>
        <v>0</v>
      </c>
      <c r="H77" s="18">
        <f>'1 mell'!H77-'9b mell'!H77-'9c mell'!H77</f>
        <v>0</v>
      </c>
      <c r="I77" s="18">
        <f>'1 mell'!I77-'9b mell'!I77-'9c mell'!I77</f>
        <v>0</v>
      </c>
    </row>
    <row r="78" spans="1:9" ht="15">
      <c r="A78" s="5">
        <v>62</v>
      </c>
      <c r="B78" s="9" t="s">
        <v>266</v>
      </c>
      <c r="C78" s="402" t="s">
        <v>278</v>
      </c>
      <c r="D78" s="18">
        <f>'1 mell'!D78-'9b mell'!D78-'9c mell'!D78</f>
        <v>307216</v>
      </c>
      <c r="E78" s="18">
        <f>'1 mell'!E78-'9b mell'!E78-'9c mell'!E78</f>
        <v>300819</v>
      </c>
      <c r="F78" s="18">
        <f>'1 mell'!F78-'9b mell'!F78-'9c mell'!F78</f>
        <v>0</v>
      </c>
      <c r="G78" s="18">
        <f>'1 mell'!G78-'9b mell'!G78-'9c mell'!G78</f>
        <v>6397</v>
      </c>
      <c r="H78" s="18">
        <f>'1 mell'!H78-'9b mell'!H78-'9c mell'!H78</f>
        <v>0</v>
      </c>
      <c r="I78" s="18">
        <f>'1 mell'!I78-'9b mell'!I78-'9c mell'!I78</f>
        <v>0</v>
      </c>
    </row>
    <row r="79" spans="1:9" ht="15">
      <c r="A79" s="5">
        <v>63</v>
      </c>
      <c r="B79" s="9" t="s">
        <v>267</v>
      </c>
      <c r="C79" s="402" t="s">
        <v>279</v>
      </c>
      <c r="D79" s="18">
        <f>'1 mell'!D79-'9b mell'!D79-'9c mell'!D79</f>
        <v>0</v>
      </c>
      <c r="E79" s="18">
        <f>'1 mell'!E79-'9b mell'!E79-'9c mell'!E79</f>
        <v>0</v>
      </c>
      <c r="F79" s="18">
        <f>'1 mell'!F79-'9b mell'!F79-'9c mell'!F79</f>
        <v>0</v>
      </c>
      <c r="G79" s="18">
        <f>'1 mell'!G79-'9b mell'!G79-'9c mell'!G79</f>
        <v>0</v>
      </c>
      <c r="H79" s="18">
        <f>'1 mell'!H79-'9b mell'!H79-'9c mell'!H79</f>
        <v>0</v>
      </c>
      <c r="I79" s="18">
        <f>'1 mell'!I79-'9b mell'!I79-'9c mell'!I79</f>
        <v>0</v>
      </c>
    </row>
    <row r="80" spans="1:9" ht="15">
      <c r="A80" s="5">
        <v>64</v>
      </c>
      <c r="B80" s="10" t="s">
        <v>387</v>
      </c>
      <c r="C80" s="402" t="s">
        <v>280</v>
      </c>
      <c r="D80" s="18">
        <f>'1 mell'!D80-'9b mell'!D80-'9c mell'!D80</f>
        <v>307216</v>
      </c>
      <c r="E80" s="18">
        <f>'1 mell'!E80-'9b mell'!E80-'9c mell'!E80</f>
        <v>300819</v>
      </c>
      <c r="F80" s="18">
        <f>'1 mell'!F80-'9b mell'!F80-'9c mell'!F80</f>
        <v>0</v>
      </c>
      <c r="G80" s="18">
        <f>'1 mell'!G80-'9b mell'!G80-'9c mell'!G80</f>
        <v>6397</v>
      </c>
      <c r="H80" s="18">
        <f>'1 mell'!H80-'9b mell'!H80-'9c mell'!H80</f>
        <v>0</v>
      </c>
      <c r="I80" s="18">
        <f>'1 mell'!I80-'9b mell'!I80-'9c mell'!I80</f>
        <v>0</v>
      </c>
    </row>
    <row r="81" spans="1:9" ht="15">
      <c r="A81" s="5">
        <v>65</v>
      </c>
      <c r="B81" s="34" t="s">
        <v>268</v>
      </c>
      <c r="C81" s="402" t="s">
        <v>281</v>
      </c>
      <c r="D81" s="18">
        <f>'1 mell'!D81-'9b mell'!D81-'9c mell'!D81</f>
        <v>0</v>
      </c>
      <c r="E81" s="18">
        <f>'1 mell'!E81-'9b mell'!E81-'9c mell'!E81</f>
        <v>0</v>
      </c>
      <c r="F81" s="18">
        <f>'1 mell'!F81-'9b mell'!F81-'9c mell'!F81</f>
        <v>0</v>
      </c>
      <c r="G81" s="18">
        <f>'1 mell'!G81-'9b mell'!G81-'9c mell'!G81</f>
        <v>0</v>
      </c>
      <c r="H81" s="18">
        <f>'1 mell'!H81-'9b mell'!H81-'9c mell'!H81</f>
        <v>0</v>
      </c>
      <c r="I81" s="18">
        <f>'1 mell'!I81-'9b mell'!I81-'9c mell'!I81</f>
        <v>0</v>
      </c>
    </row>
    <row r="82" spans="1:9" ht="15">
      <c r="A82" s="5">
        <v>66</v>
      </c>
      <c r="B82" s="34" t="s">
        <v>269</v>
      </c>
      <c r="C82" s="402" t="s">
        <v>282</v>
      </c>
      <c r="D82" s="18">
        <f>'1 mell'!D82-'9b mell'!D82-'9c mell'!D82</f>
        <v>0</v>
      </c>
      <c r="E82" s="18">
        <f>'1 mell'!E82-'9b mell'!E82-'9c mell'!E82</f>
        <v>0</v>
      </c>
      <c r="F82" s="18">
        <f>'1 mell'!F82-'9b mell'!F82-'9c mell'!F82</f>
        <v>0</v>
      </c>
      <c r="G82" s="18">
        <f>'1 mell'!G82-'9b mell'!G82-'9c mell'!G82</f>
        <v>0</v>
      </c>
      <c r="H82" s="18">
        <f>'1 mell'!H82-'9b mell'!H82-'9c mell'!H82</f>
        <v>0</v>
      </c>
      <c r="I82" s="18">
        <f>'1 mell'!I82-'9b mell'!I82-'9c mell'!I82</f>
        <v>0</v>
      </c>
    </row>
    <row r="83" spans="1:9" ht="15">
      <c r="A83" s="5">
        <v>67</v>
      </c>
      <c r="B83" s="34" t="s">
        <v>270</v>
      </c>
      <c r="C83" s="402" t="s">
        <v>283</v>
      </c>
      <c r="D83" s="18">
        <f>'1 mell'!D83-'9b mell'!D83-'9c mell'!D83</f>
        <v>417669</v>
      </c>
      <c r="E83" s="18">
        <f>'1 mell'!E83-'9b mell'!E83-'9c mell'!E83</f>
        <v>0</v>
      </c>
      <c r="F83" s="18">
        <f>'1 mell'!F83-'9b mell'!F83-'9c mell'!F83</f>
        <v>147488</v>
      </c>
      <c r="G83" s="18">
        <f>'1 mell'!G83-'9b mell'!G83-'9c mell'!G83</f>
        <v>128420</v>
      </c>
      <c r="H83" s="18">
        <f>'1 mell'!H83-'9b mell'!H83-'9c mell'!H83</f>
        <v>111838</v>
      </c>
      <c r="I83" s="18">
        <f>'1 mell'!I83-'9b mell'!I83-'9c mell'!I83</f>
        <v>29923</v>
      </c>
    </row>
    <row r="84" spans="1:9" ht="15">
      <c r="A84" s="5">
        <v>68</v>
      </c>
      <c r="B84" s="34" t="s">
        <v>271</v>
      </c>
      <c r="C84" s="402" t="s">
        <v>284</v>
      </c>
      <c r="D84" s="18">
        <f>'1 mell'!D84-'9b mell'!D84-'9c mell'!D84</f>
        <v>0</v>
      </c>
      <c r="E84" s="18">
        <f>'1 mell'!E84-'9b mell'!E84-'9c mell'!E84</f>
        <v>0</v>
      </c>
      <c r="F84" s="18">
        <f>'1 mell'!F84-'9b mell'!F84-'9c mell'!F84</f>
        <v>0</v>
      </c>
      <c r="G84" s="18">
        <f>'1 mell'!G84-'9b mell'!G84-'9c mell'!G84</f>
        <v>0</v>
      </c>
      <c r="H84" s="18">
        <f>'1 mell'!H84-'9b mell'!H84-'9c mell'!H84</f>
        <v>0</v>
      </c>
      <c r="I84" s="18">
        <f>'1 mell'!I84-'9b mell'!I84-'9c mell'!I84</f>
        <v>0</v>
      </c>
    </row>
    <row r="85" spans="1:9" ht="15">
      <c r="A85" s="5">
        <v>69</v>
      </c>
      <c r="B85" s="11" t="s">
        <v>272</v>
      </c>
      <c r="C85" s="402" t="s">
        <v>285</v>
      </c>
      <c r="D85" s="18">
        <f>'1 mell'!D85-'9b mell'!D85-'9c mell'!D85</f>
        <v>0</v>
      </c>
      <c r="E85" s="18">
        <f>'1 mell'!E85-'9b mell'!E85-'9c mell'!E85</f>
        <v>0</v>
      </c>
      <c r="F85" s="18">
        <f>'1 mell'!F85-'9b mell'!F85-'9c mell'!F85</f>
        <v>0</v>
      </c>
      <c r="G85" s="18">
        <f>'1 mell'!G85-'9b mell'!G85-'9c mell'!G85</f>
        <v>0</v>
      </c>
      <c r="H85" s="18">
        <f>'1 mell'!H85-'9b mell'!H85-'9c mell'!H85</f>
        <v>0</v>
      </c>
      <c r="I85" s="18">
        <f>'1 mell'!I85-'9b mell'!I85-'9c mell'!I85</f>
        <v>0</v>
      </c>
    </row>
    <row r="86" spans="1:9" ht="15">
      <c r="A86" s="5">
        <v>70</v>
      </c>
      <c r="B86" s="12" t="s">
        <v>388</v>
      </c>
      <c r="C86" s="402" t="s">
        <v>286</v>
      </c>
      <c r="D86" s="18">
        <f>'1 mell'!D86-'9b mell'!D86-'9c mell'!D86</f>
        <v>724885</v>
      </c>
      <c r="E86" s="18">
        <f>'1 mell'!E86-'9b mell'!E86-'9c mell'!E86</f>
        <v>300819</v>
      </c>
      <c r="F86" s="18">
        <f>'1 mell'!F86-'9b mell'!F86-'9c mell'!F86</f>
        <v>147488</v>
      </c>
      <c r="G86" s="18">
        <f>'1 mell'!G86-'9b mell'!G86-'9c mell'!G86</f>
        <v>134817</v>
      </c>
      <c r="H86" s="18">
        <f>'1 mell'!H86-'9b mell'!H86-'9c mell'!H86</f>
        <v>111838</v>
      </c>
      <c r="I86" s="18">
        <f>'1 mell'!I86-'9b mell'!I86-'9c mell'!I86</f>
        <v>29923</v>
      </c>
    </row>
    <row r="87" spans="1:9" ht="15">
      <c r="A87" s="5">
        <v>71</v>
      </c>
      <c r="B87" s="35" t="s">
        <v>275</v>
      </c>
      <c r="C87" s="402" t="s">
        <v>287</v>
      </c>
      <c r="D87" s="18">
        <f>'1 mell'!D87-'9b mell'!D87-'9c mell'!D87</f>
        <v>0</v>
      </c>
      <c r="E87" s="18">
        <f>'1 mell'!E87-'9b mell'!E87-'9c mell'!E87</f>
        <v>0</v>
      </c>
      <c r="F87" s="18">
        <f>'1 mell'!F87-'9b mell'!F87-'9c mell'!F87</f>
        <v>0</v>
      </c>
      <c r="G87" s="18">
        <f>'1 mell'!G87-'9b mell'!G87-'9c mell'!G87</f>
        <v>0</v>
      </c>
      <c r="H87" s="18">
        <f>'1 mell'!H87-'9b mell'!H87-'9c mell'!H87</f>
        <v>0</v>
      </c>
      <c r="I87" s="18">
        <f>'1 mell'!I87-'9b mell'!I87-'9c mell'!I87</f>
        <v>0</v>
      </c>
    </row>
    <row r="88" spans="1:9" ht="15">
      <c r="A88" s="5">
        <v>72</v>
      </c>
      <c r="B88" s="35" t="s">
        <v>389</v>
      </c>
      <c r="C88" s="402" t="s">
        <v>288</v>
      </c>
      <c r="D88" s="18">
        <f>'1 mell'!D88-'9b mell'!D88-'9c mell'!D88</f>
        <v>724885</v>
      </c>
      <c r="E88" s="18">
        <f>'1 mell'!E88-'9b mell'!E88-'9c mell'!E88</f>
        <v>300819</v>
      </c>
      <c r="F88" s="18">
        <f>'1 mell'!F88-'9b mell'!F88-'9c mell'!F88</f>
        <v>147488</v>
      </c>
      <c r="G88" s="18">
        <f>'1 mell'!G88-'9b mell'!G88-'9c mell'!G88</f>
        <v>134817</v>
      </c>
      <c r="H88" s="18">
        <f>'1 mell'!H88-'9b mell'!H88-'9c mell'!H88</f>
        <v>111838</v>
      </c>
      <c r="I88" s="18">
        <f>'1 mell'!I88-'9b mell'!I88-'9c mell'!I88</f>
        <v>29923</v>
      </c>
    </row>
    <row r="89" spans="1:9" ht="15.75" thickBot="1">
      <c r="A89" s="408">
        <v>73</v>
      </c>
      <c r="B89" s="409" t="s">
        <v>390</v>
      </c>
      <c r="C89" s="409"/>
      <c r="D89" s="444">
        <f>'1 mell'!D89-'9b mell'!D89-'9c mell'!D89</f>
        <v>1479149</v>
      </c>
      <c r="E89" s="444">
        <f>'1 mell'!E89-'9b mell'!E89-'9c mell'!E89</f>
        <v>967154</v>
      </c>
      <c r="F89" s="444">
        <f>'1 mell'!F89-'9b mell'!F89-'9c mell'!F89</f>
        <v>149850</v>
      </c>
      <c r="G89" s="444">
        <f>'1 mell'!G89-'9b mell'!G89-'9c mell'!G89</f>
        <v>198457</v>
      </c>
      <c r="H89" s="444">
        <f>'1 mell'!H89-'9b mell'!H89-'9c mell'!H89</f>
        <v>133015</v>
      </c>
      <c r="I89" s="444">
        <f>'1 mell'!I89-'9b mell'!I89-'9c mell'!I89</f>
        <v>30673</v>
      </c>
    </row>
    <row r="90" spans="1:9" ht="15.75" thickTop="1">
      <c r="A90" s="22">
        <v>1</v>
      </c>
      <c r="B90" s="26" t="s">
        <v>365</v>
      </c>
      <c r="C90" s="24" t="s">
        <v>155</v>
      </c>
      <c r="D90" s="445">
        <f>'2 mell'!D8-'9b mell'!D90-'9c mell'!D90</f>
        <v>311936</v>
      </c>
      <c r="E90" s="445">
        <f>'2 mell'!E8-'9b mell'!E90-'9c mell'!E90</f>
        <v>29645</v>
      </c>
      <c r="F90" s="445">
        <f>'2 mell'!F8-'9b mell'!F90-'9c mell'!F90</f>
        <v>92090</v>
      </c>
      <c r="G90" s="445">
        <f>'2 mell'!G8-'9b mell'!G90-'9c mell'!G90</f>
        <v>107334</v>
      </c>
      <c r="H90" s="445">
        <f>'2 mell'!H8-'9b mell'!H90-'9c mell'!H90</f>
        <v>70966</v>
      </c>
      <c r="I90" s="445">
        <f>'2 mell'!I8-'9b mell'!I90-'9c mell'!I90</f>
        <v>11901</v>
      </c>
    </row>
    <row r="91" spans="1:9" ht="15">
      <c r="A91" s="22">
        <v>2</v>
      </c>
      <c r="B91" s="10" t="s">
        <v>156</v>
      </c>
      <c r="C91" s="24" t="s">
        <v>157</v>
      </c>
      <c r="D91" s="32">
        <f>'2 mell'!D9-'9b mell'!D91-'9c mell'!D91</f>
        <v>77649</v>
      </c>
      <c r="E91" s="32">
        <f>'2 mell'!E9-'9b mell'!E91-'9c mell'!E91</f>
        <v>8839</v>
      </c>
      <c r="F91" s="32">
        <f>'2 mell'!F9-'9b mell'!F91-'9c mell'!F91</f>
        <v>26255</v>
      </c>
      <c r="G91" s="32">
        <f>'2 mell'!G9-'9b mell'!G91-'9c mell'!G91</f>
        <v>20228</v>
      </c>
      <c r="H91" s="32">
        <f>'2 mell'!H9-'9b mell'!H91-'9c mell'!H91</f>
        <v>19015</v>
      </c>
      <c r="I91" s="32">
        <f>'2 mell'!I9-'9b mell'!I91-'9c mell'!I91</f>
        <v>3312</v>
      </c>
    </row>
    <row r="92" spans="1:9" ht="15">
      <c r="A92" s="22">
        <v>3</v>
      </c>
      <c r="B92" s="10" t="s">
        <v>366</v>
      </c>
      <c r="C92" s="24" t="s">
        <v>158</v>
      </c>
      <c r="D92" s="32">
        <f>'2 mell'!D10-'9b mell'!D92-'9c mell'!D92</f>
        <v>204865</v>
      </c>
      <c r="E92" s="32">
        <f>'2 mell'!E10-'9b mell'!E92-'9c mell'!E92</f>
        <v>50740</v>
      </c>
      <c r="F92" s="32">
        <f>'2 mell'!F10-'9b mell'!F92-'9c mell'!F92</f>
        <v>29854</v>
      </c>
      <c r="G92" s="32">
        <f>'2 mell'!G10-'9b mell'!G92-'9c mell'!G92</f>
        <v>66603</v>
      </c>
      <c r="H92" s="32">
        <f>'2 mell'!H10-'9b mell'!H92-'9c mell'!H92</f>
        <v>42831</v>
      </c>
      <c r="I92" s="32">
        <f>'2 mell'!I10-'9b mell'!I92-'9c mell'!I92</f>
        <v>14837</v>
      </c>
    </row>
    <row r="93" spans="1:9" ht="15">
      <c r="A93" s="22">
        <v>4</v>
      </c>
      <c r="B93" s="11" t="s">
        <v>159</v>
      </c>
      <c r="C93" s="23" t="s">
        <v>160</v>
      </c>
      <c r="D93" s="32">
        <f>'2 mell'!D11-'9b mell'!D93-'9c mell'!D93</f>
        <v>0</v>
      </c>
      <c r="E93" s="32">
        <f>'2 mell'!E11-'9b mell'!E93-'9c mell'!E93</f>
        <v>0</v>
      </c>
      <c r="F93" s="32">
        <f>'2 mell'!F11-'9b mell'!F93-'9c mell'!F93</f>
        <v>0</v>
      </c>
      <c r="G93" s="32">
        <f>'2 mell'!G11-'9b mell'!G93-'9c mell'!G93</f>
        <v>0</v>
      </c>
      <c r="H93" s="32">
        <f>'2 mell'!H11-'9b mell'!H93-'9c mell'!H93</f>
        <v>0</v>
      </c>
      <c r="I93" s="32">
        <f>'2 mell'!I11-'9b mell'!I93-'9c mell'!I93</f>
        <v>0</v>
      </c>
    </row>
    <row r="94" spans="1:9" ht="15">
      <c r="A94" s="22">
        <v>5</v>
      </c>
      <c r="B94" s="11" t="s">
        <v>161</v>
      </c>
      <c r="C94" s="23" t="s">
        <v>162</v>
      </c>
      <c r="D94" s="32">
        <f>'2 mell'!D12-'9b mell'!D94-'9c mell'!D94</f>
        <v>0</v>
      </c>
      <c r="E94" s="32">
        <f>'2 mell'!E12-'9b mell'!E94-'9c mell'!E94</f>
        <v>0</v>
      </c>
      <c r="F94" s="32">
        <f>'2 mell'!F12-'9b mell'!F94-'9c mell'!F94</f>
        <v>0</v>
      </c>
      <c r="G94" s="32">
        <f>'2 mell'!G12-'9b mell'!G94-'9c mell'!G94</f>
        <v>0</v>
      </c>
      <c r="H94" s="32">
        <f>'2 mell'!H12-'9b mell'!H94-'9c mell'!H94</f>
        <v>0</v>
      </c>
      <c r="I94" s="32">
        <f>'2 mell'!I12-'9b mell'!I94-'9c mell'!I94</f>
        <v>0</v>
      </c>
    </row>
    <row r="95" spans="1:9" ht="15">
      <c r="A95" s="22">
        <v>6</v>
      </c>
      <c r="B95" s="28" t="s">
        <v>163</v>
      </c>
      <c r="C95" s="23" t="s">
        <v>164</v>
      </c>
      <c r="D95" s="32">
        <f>'2 mell'!D13-'9b mell'!D95-'9c mell'!D95</f>
        <v>0</v>
      </c>
      <c r="E95" s="32">
        <f>'2 mell'!E13-'9b mell'!E95-'9c mell'!E95</f>
        <v>0</v>
      </c>
      <c r="F95" s="32">
        <f>'2 mell'!F13-'9b mell'!F95-'9c mell'!F95</f>
        <v>0</v>
      </c>
      <c r="G95" s="32">
        <f>'2 mell'!G13-'9b mell'!G95-'9c mell'!G95</f>
        <v>0</v>
      </c>
      <c r="H95" s="32">
        <f>'2 mell'!H13-'9b mell'!H95-'9c mell'!H95</f>
        <v>0</v>
      </c>
      <c r="I95" s="32">
        <f>'2 mell'!I13-'9b mell'!I95-'9c mell'!I95</f>
        <v>0</v>
      </c>
    </row>
    <row r="96" spans="1:9" ht="15">
      <c r="A96" s="22">
        <v>7</v>
      </c>
      <c r="B96" s="28" t="s">
        <v>165</v>
      </c>
      <c r="C96" s="23" t="s">
        <v>166</v>
      </c>
      <c r="D96" s="32">
        <f>'2 mell'!D14-'9b mell'!D96-'9c mell'!D96</f>
        <v>0</v>
      </c>
      <c r="E96" s="32">
        <f>'2 mell'!E14-'9b mell'!E96-'9c mell'!E96</f>
        <v>0</v>
      </c>
      <c r="F96" s="32">
        <f>'2 mell'!F14-'9b mell'!F96-'9c mell'!F96</f>
        <v>0</v>
      </c>
      <c r="G96" s="32">
        <f>'2 mell'!G14-'9b mell'!G96-'9c mell'!G96</f>
        <v>0</v>
      </c>
      <c r="H96" s="32">
        <f>'2 mell'!H14-'9b mell'!H96-'9c mell'!H96</f>
        <v>0</v>
      </c>
      <c r="I96" s="32">
        <f>'2 mell'!I14-'9b mell'!I96-'9c mell'!I96</f>
        <v>0</v>
      </c>
    </row>
    <row r="97" spans="1:9" ht="15">
      <c r="A97" s="22">
        <v>8</v>
      </c>
      <c r="B97" s="28" t="s">
        <v>167</v>
      </c>
      <c r="C97" s="23" t="s">
        <v>168</v>
      </c>
      <c r="D97" s="32">
        <f>'2 mell'!D15-'9b mell'!D97-'9c mell'!D97</f>
        <v>0</v>
      </c>
      <c r="E97" s="32">
        <f>'2 mell'!E15-'9b mell'!E97-'9c mell'!E97</f>
        <v>0</v>
      </c>
      <c r="F97" s="32">
        <f>'2 mell'!F15-'9b mell'!F97-'9c mell'!F97</f>
        <v>0</v>
      </c>
      <c r="G97" s="32">
        <f>'2 mell'!G15-'9b mell'!G97-'9c mell'!G97</f>
        <v>0</v>
      </c>
      <c r="H97" s="32">
        <f>'2 mell'!H15-'9b mell'!H97-'9c mell'!H97</f>
        <v>0</v>
      </c>
      <c r="I97" s="32">
        <f>'2 mell'!I15-'9b mell'!I97-'9c mell'!I97</f>
        <v>0</v>
      </c>
    </row>
    <row r="98" spans="1:9" ht="15">
      <c r="A98" s="22">
        <v>9</v>
      </c>
      <c r="B98" s="11" t="s">
        <v>169</v>
      </c>
      <c r="C98" s="23" t="s">
        <v>170</v>
      </c>
      <c r="D98" s="32">
        <f>'2 mell'!D16-'9b mell'!D98-'9c mell'!D98</f>
        <v>0</v>
      </c>
      <c r="E98" s="32">
        <f>'2 mell'!E16-'9b mell'!E98-'9c mell'!E98</f>
        <v>0</v>
      </c>
      <c r="F98" s="32">
        <f>'2 mell'!F16-'9b mell'!F98-'9c mell'!F98</f>
        <v>0</v>
      </c>
      <c r="G98" s="32">
        <f>'2 mell'!G16-'9b mell'!G98-'9c mell'!G98</f>
        <v>0</v>
      </c>
      <c r="H98" s="32">
        <f>'2 mell'!H16-'9b mell'!H98-'9c mell'!H98</f>
        <v>0</v>
      </c>
      <c r="I98" s="32">
        <f>'2 mell'!I16-'9b mell'!I98-'9c mell'!I98</f>
        <v>0</v>
      </c>
    </row>
    <row r="99" spans="1:9" ht="15">
      <c r="A99" s="22">
        <v>10</v>
      </c>
      <c r="B99" s="11" t="s">
        <v>171</v>
      </c>
      <c r="C99" s="23" t="s">
        <v>172</v>
      </c>
      <c r="D99" s="32">
        <f>'2 mell'!D17-'9b mell'!D99-'9c mell'!D99</f>
        <v>0</v>
      </c>
      <c r="E99" s="32">
        <f>'2 mell'!E17-'9b mell'!E99-'9c mell'!E99</f>
        <v>0</v>
      </c>
      <c r="F99" s="32">
        <f>'2 mell'!F17-'9b mell'!F99-'9c mell'!F99</f>
        <v>0</v>
      </c>
      <c r="G99" s="32">
        <f>'2 mell'!G17-'9b mell'!G99-'9c mell'!G99</f>
        <v>0</v>
      </c>
      <c r="H99" s="32">
        <f>'2 mell'!H17-'9b mell'!H99-'9c mell'!H99</f>
        <v>0</v>
      </c>
      <c r="I99" s="32">
        <f>'2 mell'!I17-'9b mell'!I99-'9c mell'!I99</f>
        <v>0</v>
      </c>
    </row>
    <row r="100" spans="1:9" ht="15">
      <c r="A100" s="22">
        <v>11</v>
      </c>
      <c r="B100" s="11" t="s">
        <v>173</v>
      </c>
      <c r="C100" s="23" t="s">
        <v>174</v>
      </c>
      <c r="D100" s="32">
        <f>'2 mell'!D18-'9b mell'!D100-'9c mell'!D100</f>
        <v>17500</v>
      </c>
      <c r="E100" s="32">
        <f>'2 mell'!E18-'9b mell'!E100-'9c mell'!E100</f>
        <v>17500</v>
      </c>
      <c r="F100" s="32">
        <f>'2 mell'!F18-'9b mell'!F100-'9c mell'!F100</f>
        <v>0</v>
      </c>
      <c r="G100" s="32">
        <f>'2 mell'!G18-'9b mell'!G100-'9c mell'!G100</f>
        <v>0</v>
      </c>
      <c r="H100" s="32">
        <f>'2 mell'!H18-'9b mell'!H100-'9c mell'!H100</f>
        <v>0</v>
      </c>
      <c r="I100" s="32">
        <f>'2 mell'!I18-'9b mell'!I100-'9c mell'!I100</f>
        <v>0</v>
      </c>
    </row>
    <row r="101" spans="1:9" ht="15">
      <c r="A101" s="22">
        <v>12</v>
      </c>
      <c r="B101" s="12" t="s">
        <v>367</v>
      </c>
      <c r="C101" s="24" t="s">
        <v>175</v>
      </c>
      <c r="D101" s="32">
        <f>'2 mell'!D19-'9b mell'!D101-'9c mell'!D101</f>
        <v>17500</v>
      </c>
      <c r="E101" s="32">
        <f>'2 mell'!E19-'9b mell'!E101-'9c mell'!E101</f>
        <v>17500</v>
      </c>
      <c r="F101" s="32">
        <f>'2 mell'!F19-'9b mell'!F101-'9c mell'!F101</f>
        <v>0</v>
      </c>
      <c r="G101" s="32">
        <f>'2 mell'!G19-'9b mell'!G101-'9c mell'!G101</f>
        <v>0</v>
      </c>
      <c r="H101" s="32">
        <f>'2 mell'!H19-'9b mell'!H101-'9c mell'!H101</f>
        <v>0</v>
      </c>
      <c r="I101" s="32">
        <f>'2 mell'!I19-'9b mell'!I101-'9c mell'!I101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32">
        <f>'2 mell'!D20-'9b mell'!D102-'9c mell'!D102</f>
        <v>0</v>
      </c>
      <c r="E102" s="32">
        <f>'2 mell'!E20-'9b mell'!E102-'9c mell'!E102</f>
        <v>0</v>
      </c>
      <c r="F102" s="32">
        <f>'2 mell'!F20-'9b mell'!F102-'9c mell'!F102</f>
        <v>0</v>
      </c>
      <c r="G102" s="32">
        <f>'2 mell'!G20-'9b mell'!G102-'9c mell'!G102</f>
        <v>0</v>
      </c>
      <c r="H102" s="32">
        <f>'2 mell'!H20-'9b mell'!H102-'9c mell'!H102</f>
        <v>0</v>
      </c>
      <c r="I102" s="32">
        <f>'2 mell'!I20-'9b mell'!I102-'9c mell'!I102</f>
        <v>0</v>
      </c>
    </row>
    <row r="103" spans="1:9" ht="15">
      <c r="A103" s="22">
        <v>14</v>
      </c>
      <c r="B103" s="29" t="s">
        <v>178</v>
      </c>
      <c r="C103" s="23" t="s">
        <v>179</v>
      </c>
      <c r="D103" s="32">
        <f>'2 mell'!D21-'9b mell'!D103-'9c mell'!D103</f>
        <v>0</v>
      </c>
      <c r="E103" s="32">
        <f>'2 mell'!E21-'9b mell'!E103-'9c mell'!E103</f>
        <v>0</v>
      </c>
      <c r="F103" s="32">
        <f>'2 mell'!F21-'9b mell'!F103-'9c mell'!F103</f>
        <v>0</v>
      </c>
      <c r="G103" s="32">
        <f>'2 mell'!G21-'9b mell'!G103-'9c mell'!G103</f>
        <v>0</v>
      </c>
      <c r="H103" s="32">
        <f>'2 mell'!H21-'9b mell'!H103-'9c mell'!H103</f>
        <v>0</v>
      </c>
      <c r="I103" s="32">
        <f>'2 mell'!I21-'9b mell'!I103-'9c mell'!I103</f>
        <v>0</v>
      </c>
    </row>
    <row r="104" spans="1:9" ht="25.5">
      <c r="A104" s="22">
        <v>15</v>
      </c>
      <c r="B104" s="29" t="s">
        <v>180</v>
      </c>
      <c r="C104" s="23" t="s">
        <v>181</v>
      </c>
      <c r="D104" s="32">
        <f>'2 mell'!D22-'9b mell'!D104-'9c mell'!D104</f>
        <v>0</v>
      </c>
      <c r="E104" s="32">
        <f>'2 mell'!E22-'9b mell'!E104-'9c mell'!E104</f>
        <v>0</v>
      </c>
      <c r="F104" s="32">
        <f>'2 mell'!F22-'9b mell'!F104-'9c mell'!F104</f>
        <v>0</v>
      </c>
      <c r="G104" s="32">
        <f>'2 mell'!G22-'9b mell'!G104-'9c mell'!G104</f>
        <v>0</v>
      </c>
      <c r="H104" s="32">
        <f>'2 mell'!H22-'9b mell'!H104-'9c mell'!H104</f>
        <v>0</v>
      </c>
      <c r="I104" s="32">
        <f>'2 mell'!I22-'9b mell'!I104-'9c mell'!I104</f>
        <v>0</v>
      </c>
    </row>
    <row r="105" spans="1:9" ht="25.5">
      <c r="A105" s="22">
        <v>16</v>
      </c>
      <c r="B105" s="29" t="s">
        <v>182</v>
      </c>
      <c r="C105" s="23" t="s">
        <v>183</v>
      </c>
      <c r="D105" s="32">
        <f>'2 mell'!D23-'9b mell'!D105-'9c mell'!D105</f>
        <v>0</v>
      </c>
      <c r="E105" s="32">
        <f>'2 mell'!E23-'9b mell'!E105-'9c mell'!E105</f>
        <v>0</v>
      </c>
      <c r="F105" s="32">
        <f>'2 mell'!F23-'9b mell'!F105-'9c mell'!F105</f>
        <v>0</v>
      </c>
      <c r="G105" s="32">
        <f>'2 mell'!G23-'9b mell'!G105-'9c mell'!G105</f>
        <v>0</v>
      </c>
      <c r="H105" s="32">
        <f>'2 mell'!H23-'9b mell'!H105-'9c mell'!H105</f>
        <v>0</v>
      </c>
      <c r="I105" s="32">
        <f>'2 mell'!I23-'9b mell'!I105-'9c mell'!I105</f>
        <v>0</v>
      </c>
    </row>
    <row r="106" spans="1:9" ht="25.5">
      <c r="A106" s="22">
        <v>17</v>
      </c>
      <c r="B106" s="29" t="s">
        <v>184</v>
      </c>
      <c r="C106" s="23" t="s">
        <v>185</v>
      </c>
      <c r="D106" s="32">
        <f>'2 mell'!D24-'9b mell'!D106-'9c mell'!D106</f>
        <v>0</v>
      </c>
      <c r="E106" s="32">
        <f>'2 mell'!E24-'9b mell'!E106-'9c mell'!E106</f>
        <v>0</v>
      </c>
      <c r="F106" s="32">
        <f>'2 mell'!F24-'9b mell'!F106-'9c mell'!F106</f>
        <v>0</v>
      </c>
      <c r="G106" s="32">
        <f>'2 mell'!G24-'9b mell'!G106-'9c mell'!G106</f>
        <v>0</v>
      </c>
      <c r="H106" s="32">
        <f>'2 mell'!H24-'9b mell'!H106-'9c mell'!H106</f>
        <v>0</v>
      </c>
      <c r="I106" s="32">
        <f>'2 mell'!I24-'9b mell'!I106-'9c mell'!I106</f>
        <v>0</v>
      </c>
    </row>
    <row r="107" spans="1:9" ht="15">
      <c r="A107" s="22">
        <v>18</v>
      </c>
      <c r="B107" s="29" t="s">
        <v>186</v>
      </c>
      <c r="C107" s="23" t="s">
        <v>187</v>
      </c>
      <c r="D107" s="32">
        <f>'2 mell'!D25-'9b mell'!D107-'9c mell'!D107</f>
        <v>124883</v>
      </c>
      <c r="E107" s="32">
        <f>'2 mell'!E25-'9b mell'!E107-'9c mell'!E107</f>
        <v>124883</v>
      </c>
      <c r="F107" s="32">
        <f>'2 mell'!F25-'9b mell'!F107-'9c mell'!F107</f>
        <v>0</v>
      </c>
      <c r="G107" s="32">
        <f>'2 mell'!G25-'9b mell'!G107-'9c mell'!G107</f>
        <v>0</v>
      </c>
      <c r="H107" s="32">
        <f>'2 mell'!H25-'9b mell'!H107-'9c mell'!H107</f>
        <v>0</v>
      </c>
      <c r="I107" s="32">
        <f>'2 mell'!I25-'9b mell'!I107-'9c mell'!I107</f>
        <v>0</v>
      </c>
    </row>
    <row r="108" spans="1:9" ht="15">
      <c r="A108" s="21"/>
      <c r="B108" s="9" t="s">
        <v>289</v>
      </c>
      <c r="C108" s="23" t="s">
        <v>295</v>
      </c>
      <c r="D108" s="32">
        <f>'2 mell'!D26-'9b mell'!D108-'9c mell'!D108</f>
        <v>0</v>
      </c>
      <c r="E108" s="32">
        <f>'2 mell'!E26-'9b mell'!E108-'9c mell'!E108</f>
        <v>0</v>
      </c>
      <c r="F108" s="32">
        <f>'2 mell'!F26-'9b mell'!F108-'9c mell'!F108</f>
        <v>0</v>
      </c>
      <c r="G108" s="32">
        <f>'2 mell'!G26-'9b mell'!G108-'9c mell'!G108</f>
        <v>0</v>
      </c>
      <c r="H108" s="32">
        <f>'2 mell'!H26-'9b mell'!H108-'9c mell'!H108</f>
        <v>0</v>
      </c>
      <c r="I108" s="32">
        <f>'2 mell'!I26-'9b mell'!I108-'9c mell'!I108</f>
        <v>0</v>
      </c>
    </row>
    <row r="109" spans="1:9" ht="15">
      <c r="A109" s="21"/>
      <c r="B109" s="9" t="s">
        <v>290</v>
      </c>
      <c r="C109" s="23" t="s">
        <v>296</v>
      </c>
      <c r="D109" s="32">
        <f>'2 mell'!D27-'9b mell'!D109-'9c mell'!D109</f>
        <v>0</v>
      </c>
      <c r="E109" s="32">
        <f>'2 mell'!E27-'9b mell'!E109-'9c mell'!E109</f>
        <v>0</v>
      </c>
      <c r="F109" s="32">
        <f>'2 mell'!F27-'9b mell'!F109-'9c mell'!F109</f>
        <v>0</v>
      </c>
      <c r="G109" s="32">
        <f>'2 mell'!G27-'9b mell'!G109-'9c mell'!G109</f>
        <v>0</v>
      </c>
      <c r="H109" s="32">
        <f>'2 mell'!H27-'9b mell'!H109-'9c mell'!H109</f>
        <v>0</v>
      </c>
      <c r="I109" s="32">
        <f>'2 mell'!I27-'9b mell'!I109-'9c mell'!I109</f>
        <v>0</v>
      </c>
    </row>
    <row r="110" spans="1:9" ht="15">
      <c r="A110" s="21"/>
      <c r="B110" s="9" t="s">
        <v>291</v>
      </c>
      <c r="C110" s="23" t="s">
        <v>297</v>
      </c>
      <c r="D110" s="32">
        <f>'2 mell'!D28-'9b mell'!D110-'9c mell'!D110</f>
        <v>0</v>
      </c>
      <c r="E110" s="32">
        <f>'2 mell'!E28-'9b mell'!E110-'9c mell'!E110</f>
        <v>0</v>
      </c>
      <c r="F110" s="32">
        <f>'2 mell'!F28-'9b mell'!F110-'9c mell'!F110</f>
        <v>0</v>
      </c>
      <c r="G110" s="32">
        <f>'2 mell'!G28-'9b mell'!G110-'9c mell'!G110</f>
        <v>0</v>
      </c>
      <c r="H110" s="32">
        <f>'2 mell'!H28-'9b mell'!H110-'9c mell'!H110</f>
        <v>0</v>
      </c>
      <c r="I110" s="32">
        <f>'2 mell'!I28-'9b mell'!I110-'9c mell'!I110</f>
        <v>0</v>
      </c>
    </row>
    <row r="111" spans="1:9" ht="15">
      <c r="A111" s="21"/>
      <c r="B111" s="9" t="s">
        <v>292</v>
      </c>
      <c r="C111" s="23" t="s">
        <v>298</v>
      </c>
      <c r="D111" s="32">
        <f>'2 mell'!D29-'9b mell'!D111-'9c mell'!D111</f>
        <v>0</v>
      </c>
      <c r="E111" s="32">
        <f>'2 mell'!E29-'9b mell'!E111-'9c mell'!E111</f>
        <v>0</v>
      </c>
      <c r="F111" s="32">
        <f>'2 mell'!F29-'9b mell'!F111-'9c mell'!F111</f>
        <v>0</v>
      </c>
      <c r="G111" s="32">
        <f>'2 mell'!G29-'9b mell'!G111-'9c mell'!G111</f>
        <v>0</v>
      </c>
      <c r="H111" s="32">
        <f>'2 mell'!H29-'9b mell'!H111-'9c mell'!H111</f>
        <v>0</v>
      </c>
      <c r="I111" s="32">
        <f>'2 mell'!I29-'9b mell'!I111-'9c mell'!I111</f>
        <v>0</v>
      </c>
    </row>
    <row r="112" spans="1:9" ht="15">
      <c r="A112" s="21"/>
      <c r="B112" s="9" t="s">
        <v>293</v>
      </c>
      <c r="C112" s="23" t="s">
        <v>361</v>
      </c>
      <c r="D112" s="32">
        <f>'2 mell'!D30-'9b mell'!D112-'9c mell'!D112</f>
        <v>3510</v>
      </c>
      <c r="E112" s="32">
        <f>'2 mell'!E30-'9b mell'!E112-'9c mell'!E112</f>
        <v>3510</v>
      </c>
      <c r="F112" s="32">
        <f>'2 mell'!F30-'9b mell'!F112-'9c mell'!F112</f>
        <v>0</v>
      </c>
      <c r="G112" s="32">
        <f>'2 mell'!G30-'9b mell'!G112-'9c mell'!G112</f>
        <v>0</v>
      </c>
      <c r="H112" s="32">
        <f>'2 mell'!H30-'9b mell'!H112-'9c mell'!H112</f>
        <v>0</v>
      </c>
      <c r="I112" s="32">
        <f>'2 mell'!I30-'9b mell'!I112-'9c mell'!I112</f>
        <v>0</v>
      </c>
    </row>
    <row r="113" spans="1:9" ht="15">
      <c r="A113" s="21"/>
      <c r="B113" s="9" t="s">
        <v>360</v>
      </c>
      <c r="C113" s="23" t="s">
        <v>363</v>
      </c>
      <c r="D113" s="32">
        <f>'2 mell'!D31-'9b mell'!D113-'9c mell'!D113</f>
        <v>91545</v>
      </c>
      <c r="E113" s="32">
        <f>'2 mell'!E31-'9b mell'!E113-'9c mell'!E113</f>
        <v>91545</v>
      </c>
      <c r="F113" s="32">
        <f>'2 mell'!F31-'9b mell'!F113-'9c mell'!F113</f>
        <v>0</v>
      </c>
      <c r="G113" s="32">
        <f>'2 mell'!G31-'9b mell'!G113-'9c mell'!G113</f>
        <v>0</v>
      </c>
      <c r="H113" s="32">
        <f>'2 mell'!H31-'9b mell'!H113-'9c mell'!H113</f>
        <v>0</v>
      </c>
      <c r="I113" s="32">
        <f>'2 mell'!I31-'9b mell'!I113-'9c mell'!I113</f>
        <v>0</v>
      </c>
    </row>
    <row r="114" spans="1:9" ht="15">
      <c r="A114" s="21"/>
      <c r="B114" s="9" t="s">
        <v>362</v>
      </c>
      <c r="C114" s="23" t="s">
        <v>364</v>
      </c>
      <c r="D114" s="32">
        <f>'2 mell'!D32-'9b mell'!D114-'9c mell'!D114</f>
        <v>29828</v>
      </c>
      <c r="E114" s="32">
        <f>'2 mell'!E32-'9b mell'!E114-'9c mell'!E114</f>
        <v>29828</v>
      </c>
      <c r="F114" s="32">
        <f>'2 mell'!F32-'9b mell'!F114-'9c mell'!F114</f>
        <v>0</v>
      </c>
      <c r="G114" s="32">
        <f>'2 mell'!G32-'9b mell'!G114-'9c mell'!G114</f>
        <v>0</v>
      </c>
      <c r="H114" s="32">
        <f>'2 mell'!H32-'9b mell'!H114-'9c mell'!H114</f>
        <v>0</v>
      </c>
      <c r="I114" s="32">
        <f>'2 mell'!I32-'9b mell'!I114-'9c mell'!I114</f>
        <v>0</v>
      </c>
    </row>
    <row r="115" spans="1:9" ht="15">
      <c r="A115" s="21"/>
      <c r="B115" s="9" t="s">
        <v>294</v>
      </c>
      <c r="C115" s="23" t="s">
        <v>299</v>
      </c>
      <c r="D115" s="32">
        <f>'2 mell'!D33-'9b mell'!D115-'9c mell'!D115</f>
        <v>0</v>
      </c>
      <c r="E115" s="32">
        <f>'2 mell'!E33-'9b mell'!E115-'9c mell'!E115</f>
        <v>0</v>
      </c>
      <c r="F115" s="32">
        <f>'2 mell'!F33-'9b mell'!F115-'9c mell'!F115</f>
        <v>0</v>
      </c>
      <c r="G115" s="32">
        <f>'2 mell'!G33-'9b mell'!G115-'9c mell'!G115</f>
        <v>0</v>
      </c>
      <c r="H115" s="32">
        <f>'2 mell'!H33-'9b mell'!H115-'9c mell'!H115</f>
        <v>0</v>
      </c>
      <c r="I115" s="32">
        <f>'2 mell'!I33-'9b mell'!I115-'9c mell'!I115</f>
        <v>0</v>
      </c>
    </row>
    <row r="116" spans="1:9" ht="25.5">
      <c r="A116" s="21">
        <v>19</v>
      </c>
      <c r="B116" s="29" t="s">
        <v>188</v>
      </c>
      <c r="C116" s="23" t="s">
        <v>189</v>
      </c>
      <c r="D116" s="32">
        <f>'2 mell'!D34-'9b mell'!D116-'9c mell'!D116</f>
        <v>0</v>
      </c>
      <c r="E116" s="32">
        <f>'2 mell'!E34-'9b mell'!E116-'9c mell'!E116</f>
        <v>0</v>
      </c>
      <c r="F116" s="32">
        <f>'2 mell'!F34-'9b mell'!F116-'9c mell'!F116</f>
        <v>0</v>
      </c>
      <c r="G116" s="32">
        <f>'2 mell'!G34-'9b mell'!G116-'9c mell'!G116</f>
        <v>0</v>
      </c>
      <c r="H116" s="32">
        <f>'2 mell'!H34-'9b mell'!H116-'9c mell'!H116</f>
        <v>0</v>
      </c>
      <c r="I116" s="32">
        <f>'2 mell'!I34-'9b mell'!I116-'9c mell'!I116</f>
        <v>0</v>
      </c>
    </row>
    <row r="117" spans="1:9" ht="25.5">
      <c r="A117" s="21">
        <v>20</v>
      </c>
      <c r="B117" s="29" t="s">
        <v>190</v>
      </c>
      <c r="C117" s="23" t="s">
        <v>191</v>
      </c>
      <c r="D117" s="32">
        <f>'2 mell'!D35-'9b mell'!D117-'9c mell'!D117</f>
        <v>0</v>
      </c>
      <c r="E117" s="32">
        <f>'2 mell'!E35-'9b mell'!E117-'9c mell'!E117</f>
        <v>0</v>
      </c>
      <c r="F117" s="32">
        <f>'2 mell'!F35-'9b mell'!F117-'9c mell'!F117</f>
        <v>0</v>
      </c>
      <c r="G117" s="32">
        <f>'2 mell'!G35-'9b mell'!G117-'9c mell'!G117</f>
        <v>0</v>
      </c>
      <c r="H117" s="32">
        <f>'2 mell'!H35-'9b mell'!H117-'9c mell'!H117</f>
        <v>0</v>
      </c>
      <c r="I117" s="32">
        <f>'2 mell'!I35-'9b mell'!I117-'9c mell'!I117</f>
        <v>0</v>
      </c>
    </row>
    <row r="118" spans="1:9" ht="15">
      <c r="A118" s="21">
        <v>21</v>
      </c>
      <c r="B118" s="29" t="s">
        <v>192</v>
      </c>
      <c r="C118" s="23" t="s">
        <v>193</v>
      </c>
      <c r="D118" s="32">
        <f>'2 mell'!D36-'9b mell'!D118-'9c mell'!D118</f>
        <v>0</v>
      </c>
      <c r="E118" s="32">
        <f>'2 mell'!E36-'9b mell'!E118-'9c mell'!E118</f>
        <v>0</v>
      </c>
      <c r="F118" s="32">
        <f>'2 mell'!F36-'9b mell'!F118-'9c mell'!F118</f>
        <v>0</v>
      </c>
      <c r="G118" s="32">
        <f>'2 mell'!G36-'9b mell'!G118-'9c mell'!G118</f>
        <v>0</v>
      </c>
      <c r="H118" s="32">
        <f>'2 mell'!H36-'9b mell'!H118-'9c mell'!H118</f>
        <v>0</v>
      </c>
      <c r="I118" s="32">
        <f>'2 mell'!I36-'9b mell'!I118-'9c mell'!I118</f>
        <v>0</v>
      </c>
    </row>
    <row r="119" spans="1:9" ht="15">
      <c r="A119" s="21">
        <v>22</v>
      </c>
      <c r="B119" s="30" t="s">
        <v>194</v>
      </c>
      <c r="C119" s="23" t="s">
        <v>195</v>
      </c>
      <c r="D119" s="32">
        <f>'2 mell'!D37-'9b mell'!D119-'9c mell'!D119</f>
        <v>0</v>
      </c>
      <c r="E119" s="32">
        <f>'2 mell'!E37-'9b mell'!E119-'9c mell'!E119</f>
        <v>0</v>
      </c>
      <c r="F119" s="32">
        <f>'2 mell'!F37-'9b mell'!F119-'9c mell'!F119</f>
        <v>0</v>
      </c>
      <c r="G119" s="32">
        <f>'2 mell'!G37-'9b mell'!G119-'9c mell'!G119</f>
        <v>0</v>
      </c>
      <c r="H119" s="32">
        <f>'2 mell'!H37-'9b mell'!H119-'9c mell'!H119</f>
        <v>0</v>
      </c>
      <c r="I119" s="32">
        <f>'2 mell'!I37-'9b mell'!I119-'9c mell'!I119</f>
        <v>0</v>
      </c>
    </row>
    <row r="120" spans="1:9" ht="15">
      <c r="A120" s="21">
        <v>23</v>
      </c>
      <c r="B120" s="29" t="s">
        <v>196</v>
      </c>
      <c r="C120" s="23" t="s">
        <v>197</v>
      </c>
      <c r="D120" s="32">
        <f>'2 mell'!D38-'9b mell'!D120-'9c mell'!D120</f>
        <v>696</v>
      </c>
      <c r="E120" s="32">
        <f>'2 mell'!E38-'9b mell'!E120-'9c mell'!E120</f>
        <v>696</v>
      </c>
      <c r="F120" s="32">
        <f>'2 mell'!F38-'9b mell'!F120-'9c mell'!F120</f>
        <v>0</v>
      </c>
      <c r="G120" s="32">
        <f>'2 mell'!G38-'9b mell'!G120-'9c mell'!G120</f>
        <v>0</v>
      </c>
      <c r="H120" s="32">
        <f>'2 mell'!H38-'9b mell'!H120-'9c mell'!H120</f>
        <v>0</v>
      </c>
      <c r="I120" s="32">
        <f>'2 mell'!I38-'9b mell'!I120-'9c mell'!I120</f>
        <v>0</v>
      </c>
    </row>
    <row r="121" spans="1:9" ht="15">
      <c r="A121" s="21">
        <v>24</v>
      </c>
      <c r="B121" s="30" t="s">
        <v>198</v>
      </c>
      <c r="C121" s="23" t="s">
        <v>199</v>
      </c>
      <c r="D121" s="32">
        <f>'2 mell'!D39-'9b mell'!D121-'9c mell'!D121</f>
        <v>85832</v>
      </c>
      <c r="E121" s="32">
        <f>'2 mell'!E39-'9b mell'!E121-'9c mell'!E121</f>
        <v>85832</v>
      </c>
      <c r="F121" s="32">
        <f>'2 mell'!F39-'9b mell'!F121-'9c mell'!F121</f>
        <v>0</v>
      </c>
      <c r="G121" s="32">
        <f>'2 mell'!G39-'9b mell'!G121-'9c mell'!G121</f>
        <v>0</v>
      </c>
      <c r="H121" s="32">
        <f>'2 mell'!H39-'9b mell'!H121-'9c mell'!H121</f>
        <v>0</v>
      </c>
      <c r="I121" s="32">
        <f>'2 mell'!I39-'9b mell'!I121-'9c mell'!I121</f>
        <v>0</v>
      </c>
    </row>
    <row r="122" spans="1:9" ht="15">
      <c r="A122" s="21">
        <v>25</v>
      </c>
      <c r="B122" s="12" t="s">
        <v>368</v>
      </c>
      <c r="C122" s="24" t="s">
        <v>200</v>
      </c>
      <c r="D122" s="32">
        <f>'2 mell'!D40-'9b mell'!D122-'9c mell'!D122</f>
        <v>211411</v>
      </c>
      <c r="E122" s="32">
        <f>'2 mell'!E40-'9b mell'!E122-'9c mell'!E122</f>
        <v>211411</v>
      </c>
      <c r="F122" s="32">
        <f>'2 mell'!F40-'9b mell'!F122-'9c mell'!F122</f>
        <v>0</v>
      </c>
      <c r="G122" s="32">
        <f>'2 mell'!G40-'9b mell'!G122-'9c mell'!G122</f>
        <v>0</v>
      </c>
      <c r="H122" s="32">
        <f>'2 mell'!H40-'9b mell'!H122-'9c mell'!H122</f>
        <v>0</v>
      </c>
      <c r="I122" s="32">
        <f>'2 mell'!I40-'9b mell'!I122-'9c mell'!I122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32">
        <f>'2 mell'!D41-'9b mell'!D123-'9c mell'!D123</f>
        <v>2310</v>
      </c>
      <c r="E123" s="32">
        <f>'2 mell'!E41-'9b mell'!E123-'9c mell'!E123</f>
        <v>2000</v>
      </c>
      <c r="F123" s="32">
        <f>'2 mell'!F41-'9b mell'!F123-'9c mell'!F123</f>
        <v>200</v>
      </c>
      <c r="G123" s="32">
        <f>'2 mell'!G41-'9b mell'!G123-'9c mell'!G123</f>
        <v>110</v>
      </c>
      <c r="H123" s="32">
        <f>'2 mell'!H41-'9b mell'!H123-'9c mell'!H123</f>
        <v>0</v>
      </c>
      <c r="I123" s="32">
        <f>'2 mell'!I41-'9b mell'!I123-'9c mell'!I123</f>
        <v>0</v>
      </c>
    </row>
    <row r="124" spans="1:9" ht="15">
      <c r="A124" s="21">
        <v>27</v>
      </c>
      <c r="B124" s="31" t="s">
        <v>203</v>
      </c>
      <c r="C124" s="23" t="s">
        <v>204</v>
      </c>
      <c r="D124" s="32">
        <f>'2 mell'!D42-'9b mell'!D124-'9c mell'!D124</f>
        <v>50427</v>
      </c>
      <c r="E124" s="32">
        <f>'2 mell'!E42-'9b mell'!E124-'9c mell'!E124</f>
        <v>50427</v>
      </c>
      <c r="F124" s="32">
        <f>'2 mell'!F42-'9b mell'!F124-'9c mell'!F124</f>
        <v>0</v>
      </c>
      <c r="G124" s="32">
        <f>'2 mell'!G42-'9b mell'!G124-'9c mell'!G124</f>
        <v>0</v>
      </c>
      <c r="H124" s="32">
        <f>'2 mell'!H42-'9b mell'!H124-'9c mell'!H124</f>
        <v>0</v>
      </c>
      <c r="I124" s="32">
        <f>'2 mell'!I42-'9b mell'!I124-'9c mell'!I124</f>
        <v>0</v>
      </c>
    </row>
    <row r="125" spans="1:9" ht="15">
      <c r="A125" s="21">
        <v>28</v>
      </c>
      <c r="B125" s="31" t="s">
        <v>205</v>
      </c>
      <c r="C125" s="23" t="s">
        <v>206</v>
      </c>
      <c r="D125" s="32">
        <f>'2 mell'!D43-'9b mell'!D125-'9c mell'!D125</f>
        <v>690</v>
      </c>
      <c r="E125" s="32">
        <f>'2 mell'!E43-'9b mell'!E125-'9c mell'!E125</f>
        <v>0</v>
      </c>
      <c r="F125" s="32">
        <f>'2 mell'!F43-'9b mell'!F125-'9c mell'!F125</f>
        <v>500</v>
      </c>
      <c r="G125" s="32">
        <f>'2 mell'!G43-'9b mell'!G125-'9c mell'!G125</f>
        <v>150</v>
      </c>
      <c r="H125" s="32">
        <f>'2 mell'!H43-'9b mell'!H125-'9c mell'!H125</f>
        <v>40</v>
      </c>
      <c r="I125" s="32">
        <f>'2 mell'!I43-'9b mell'!I125-'9c mell'!I125</f>
        <v>0</v>
      </c>
    </row>
    <row r="126" spans="1:9" ht="15">
      <c r="A126" s="21">
        <v>29</v>
      </c>
      <c r="B126" s="31" t="s">
        <v>207</v>
      </c>
      <c r="C126" s="23" t="s">
        <v>208</v>
      </c>
      <c r="D126" s="32">
        <f>'2 mell'!D44-'9b mell'!D126-'9c mell'!D126</f>
        <v>4288</v>
      </c>
      <c r="E126" s="32">
        <f>'2 mell'!E44-'9b mell'!E126-'9c mell'!E126</f>
        <v>500</v>
      </c>
      <c r="F126" s="32">
        <f>'2 mell'!F44-'9b mell'!F126-'9c mell'!F126</f>
        <v>200</v>
      </c>
      <c r="G126" s="32">
        <f>'2 mell'!G44-'9b mell'!G126-'9c mell'!G126</f>
        <v>2920</v>
      </c>
      <c r="H126" s="32">
        <f>'2 mell'!H44-'9b mell'!H126-'9c mell'!H126</f>
        <v>120</v>
      </c>
      <c r="I126" s="32">
        <f>'2 mell'!I44-'9b mell'!I126-'9c mell'!I126</f>
        <v>548</v>
      </c>
    </row>
    <row r="127" spans="1:9" ht="15">
      <c r="A127" s="21">
        <v>30</v>
      </c>
      <c r="B127" s="14" t="s">
        <v>209</v>
      </c>
      <c r="C127" s="23" t="s">
        <v>210</v>
      </c>
      <c r="D127" s="32">
        <f>'2 mell'!D45-'9b mell'!D127-'9c mell'!D127</f>
        <v>0</v>
      </c>
      <c r="E127" s="32">
        <f>'2 mell'!E45-'9b mell'!E127-'9c mell'!E127</f>
        <v>0</v>
      </c>
      <c r="F127" s="32">
        <f>'2 mell'!F45-'9b mell'!F127-'9c mell'!F127</f>
        <v>0</v>
      </c>
      <c r="G127" s="32">
        <f>'2 mell'!G45-'9b mell'!G127-'9c mell'!G127</f>
        <v>0</v>
      </c>
      <c r="H127" s="32">
        <f>'2 mell'!H45-'9b mell'!H127-'9c mell'!H127</f>
        <v>0</v>
      </c>
      <c r="I127" s="32">
        <f>'2 mell'!I45-'9b mell'!I127-'9c mell'!I127</f>
        <v>0</v>
      </c>
    </row>
    <row r="128" spans="1:9" ht="15">
      <c r="A128" s="21">
        <v>31</v>
      </c>
      <c r="B128" s="14" t="s">
        <v>211</v>
      </c>
      <c r="C128" s="23" t="s">
        <v>212</v>
      </c>
      <c r="D128" s="32">
        <f>'2 mell'!D46-'9b mell'!D128-'9c mell'!D128</f>
        <v>0</v>
      </c>
      <c r="E128" s="32">
        <f>'2 mell'!E46-'9b mell'!E128-'9c mell'!E128</f>
        <v>0</v>
      </c>
      <c r="F128" s="32">
        <f>'2 mell'!F46-'9b mell'!F128-'9c mell'!F128</f>
        <v>0</v>
      </c>
      <c r="G128" s="32">
        <f>'2 mell'!G46-'9b mell'!G128-'9c mell'!G128</f>
        <v>0</v>
      </c>
      <c r="H128" s="32">
        <f>'2 mell'!H46-'9b mell'!H128-'9c mell'!H128</f>
        <v>0</v>
      </c>
      <c r="I128" s="32">
        <f>'2 mell'!I46-'9b mell'!I128-'9c mell'!I128</f>
        <v>0</v>
      </c>
    </row>
    <row r="129" spans="1:9" ht="15">
      <c r="A129" s="21">
        <v>32</v>
      </c>
      <c r="B129" s="14" t="s">
        <v>213</v>
      </c>
      <c r="C129" s="23" t="s">
        <v>214</v>
      </c>
      <c r="D129" s="32">
        <f>'2 mell'!D47-'9b mell'!D129-'9c mell'!D129</f>
        <v>15421</v>
      </c>
      <c r="E129" s="32">
        <f>'2 mell'!E47-'9b mell'!E129-'9c mell'!E129</f>
        <v>14202</v>
      </c>
      <c r="F129" s="32">
        <f>'2 mell'!F47-'9b mell'!F129-'9c mell'!F129</f>
        <v>243</v>
      </c>
      <c r="G129" s="32">
        <f>'2 mell'!G47-'9b mell'!G129-'9c mell'!G129</f>
        <v>858</v>
      </c>
      <c r="H129" s="32">
        <f>'2 mell'!H47-'9b mell'!H129-'9c mell'!H129</f>
        <v>43</v>
      </c>
      <c r="I129" s="32">
        <f>'2 mell'!I47-'9b mell'!I129-'9c mell'!I129</f>
        <v>75</v>
      </c>
    </row>
    <row r="130" spans="1:9" ht="15">
      <c r="A130" s="21">
        <v>33</v>
      </c>
      <c r="B130" s="15" t="s">
        <v>369</v>
      </c>
      <c r="C130" s="24" t="s">
        <v>215</v>
      </c>
      <c r="D130" s="32">
        <f>'2 mell'!D48-'9b mell'!D130-'9c mell'!D130</f>
        <v>73136</v>
      </c>
      <c r="E130" s="32">
        <f>'2 mell'!E48-'9b mell'!E130-'9c mell'!E130</f>
        <v>67129</v>
      </c>
      <c r="F130" s="32">
        <f>'2 mell'!F48-'9b mell'!F130-'9c mell'!F130</f>
        <v>1143</v>
      </c>
      <c r="G130" s="32">
        <f>'2 mell'!G48-'9b mell'!G130-'9c mell'!G130</f>
        <v>4038</v>
      </c>
      <c r="H130" s="32">
        <f>'2 mell'!H48-'9b mell'!H130-'9c mell'!H130</f>
        <v>203</v>
      </c>
      <c r="I130" s="32">
        <f>'2 mell'!I48-'9b mell'!I130-'9c mell'!I130</f>
        <v>623</v>
      </c>
    </row>
    <row r="131" spans="1:9" ht="15">
      <c r="A131" s="21">
        <v>34</v>
      </c>
      <c r="B131" s="11" t="s">
        <v>216</v>
      </c>
      <c r="C131" s="23" t="s">
        <v>217</v>
      </c>
      <c r="D131" s="32">
        <f>'2 mell'!D49-'9b mell'!D131-'9c mell'!D131</f>
        <v>119418</v>
      </c>
      <c r="E131" s="32">
        <f>'2 mell'!E49-'9b mell'!E131-'9c mell'!E131</f>
        <v>119418</v>
      </c>
      <c r="F131" s="32">
        <f>'2 mell'!F49-'9b mell'!F131-'9c mell'!F131</f>
        <v>0</v>
      </c>
      <c r="G131" s="32">
        <f>'2 mell'!G49-'9b mell'!G131-'9c mell'!G131</f>
        <v>0</v>
      </c>
      <c r="H131" s="32">
        <f>'2 mell'!H49-'9b mell'!H131-'9c mell'!H131</f>
        <v>0</v>
      </c>
      <c r="I131" s="32">
        <f>'2 mell'!I49-'9b mell'!I131-'9c mell'!I131</f>
        <v>0</v>
      </c>
    </row>
    <row r="132" spans="1:9" ht="15">
      <c r="A132" s="21">
        <v>35</v>
      </c>
      <c r="B132" s="11" t="s">
        <v>218</v>
      </c>
      <c r="C132" s="23" t="s">
        <v>219</v>
      </c>
      <c r="D132" s="32">
        <f>'2 mell'!D50-'9b mell'!D132-'9c mell'!D132</f>
        <v>300</v>
      </c>
      <c r="E132" s="32">
        <f>'2 mell'!E50-'9b mell'!E132-'9c mell'!E132</f>
        <v>0</v>
      </c>
      <c r="F132" s="32">
        <f>'2 mell'!F50-'9b mell'!F132-'9c mell'!F132</f>
        <v>300</v>
      </c>
      <c r="G132" s="32">
        <f>'2 mell'!G50-'9b mell'!G132-'9c mell'!G132</f>
        <v>0</v>
      </c>
      <c r="H132" s="32">
        <f>'2 mell'!H50-'9b mell'!H132-'9c mell'!H132</f>
        <v>0</v>
      </c>
      <c r="I132" s="32">
        <f>'2 mell'!I50-'9b mell'!I132-'9c mell'!I132</f>
        <v>0</v>
      </c>
    </row>
    <row r="133" spans="1:9" ht="15">
      <c r="A133" s="21">
        <v>36</v>
      </c>
      <c r="B133" s="11" t="s">
        <v>220</v>
      </c>
      <c r="C133" s="23" t="s">
        <v>221</v>
      </c>
      <c r="D133" s="32">
        <f>'2 mell'!D51-'9b mell'!D133-'9c mell'!D133</f>
        <v>904</v>
      </c>
      <c r="E133" s="32">
        <f>'2 mell'!E51-'9b mell'!E133-'9c mell'!E133</f>
        <v>604</v>
      </c>
      <c r="F133" s="32">
        <f>'2 mell'!F51-'9b mell'!F133-'9c mell'!F133</f>
        <v>100</v>
      </c>
      <c r="G133" s="32">
        <f>'2 mell'!G51-'9b mell'!G133-'9c mell'!G133</f>
        <v>200</v>
      </c>
      <c r="H133" s="32">
        <f>'2 mell'!H51-'9b mell'!H133-'9c mell'!H133</f>
        <v>0</v>
      </c>
      <c r="I133" s="32">
        <f>'2 mell'!I51-'9b mell'!I133-'9c mell'!I133</f>
        <v>0</v>
      </c>
    </row>
    <row r="134" spans="1:9" ht="15">
      <c r="A134" s="21">
        <v>37</v>
      </c>
      <c r="B134" s="11" t="s">
        <v>222</v>
      </c>
      <c r="C134" s="23" t="s">
        <v>223</v>
      </c>
      <c r="D134" s="32">
        <f>'2 mell'!D52-'9b mell'!D134-'9c mell'!D134</f>
        <v>32567</v>
      </c>
      <c r="E134" s="32">
        <f>'2 mell'!E52-'9b mell'!E134-'9c mell'!E134</f>
        <v>32405</v>
      </c>
      <c r="F134" s="32">
        <f>'2 mell'!F52-'9b mell'!F134-'9c mell'!F134</f>
        <v>108</v>
      </c>
      <c r="G134" s="32">
        <f>'2 mell'!G52-'9b mell'!G134-'9c mell'!G134</f>
        <v>54</v>
      </c>
      <c r="H134" s="32">
        <f>'2 mell'!H52-'9b mell'!H134-'9c mell'!H134</f>
        <v>0</v>
      </c>
      <c r="I134" s="32">
        <f>'2 mell'!I52-'9b mell'!I134-'9c mell'!I134</f>
        <v>0</v>
      </c>
    </row>
    <row r="135" spans="1:9" ht="15">
      <c r="A135" s="21">
        <v>38</v>
      </c>
      <c r="B135" s="12" t="s">
        <v>370</v>
      </c>
      <c r="C135" s="24" t="s">
        <v>224</v>
      </c>
      <c r="D135" s="32">
        <f>'2 mell'!D53-'9b mell'!D135-'9c mell'!D135</f>
        <v>153189</v>
      </c>
      <c r="E135" s="32">
        <f>'2 mell'!E53-'9b mell'!E135-'9c mell'!E135</f>
        <v>152427</v>
      </c>
      <c r="F135" s="32">
        <f>'2 mell'!F53-'9b mell'!F135-'9c mell'!F135</f>
        <v>508</v>
      </c>
      <c r="G135" s="32">
        <f>'2 mell'!G53-'9b mell'!G135-'9c mell'!G135</f>
        <v>254</v>
      </c>
      <c r="H135" s="32">
        <f>'2 mell'!H53-'9b mell'!H135-'9c mell'!H135</f>
        <v>0</v>
      </c>
      <c r="I135" s="32">
        <f>'2 mell'!I53-'9b mell'!I135-'9c mell'!I135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32">
        <f>'2 mell'!D54-'9b mell'!D136-'9c mell'!D136</f>
        <v>0</v>
      </c>
      <c r="E136" s="32">
        <f>'2 mell'!E54-'9b mell'!E136-'9c mell'!E136</f>
        <v>0</v>
      </c>
      <c r="F136" s="32">
        <f>'2 mell'!F54-'9b mell'!F136-'9c mell'!F136</f>
        <v>0</v>
      </c>
      <c r="G136" s="32">
        <f>'2 mell'!G54-'9b mell'!G136-'9c mell'!G136</f>
        <v>0</v>
      </c>
      <c r="H136" s="32">
        <f>'2 mell'!H54-'9b mell'!H136-'9c mell'!H136</f>
        <v>0</v>
      </c>
      <c r="I136" s="32">
        <f>'2 mell'!I54-'9b mell'!I136-'9c mell'!I136</f>
        <v>0</v>
      </c>
    </row>
    <row r="137" spans="1:9" ht="25.5">
      <c r="A137" s="21">
        <v>40</v>
      </c>
      <c r="B137" s="11" t="s">
        <v>227</v>
      </c>
      <c r="C137" s="23" t="s">
        <v>228</v>
      </c>
      <c r="D137" s="32">
        <f>'2 mell'!D55-'9b mell'!D137-'9c mell'!D137</f>
        <v>0</v>
      </c>
      <c r="E137" s="32">
        <f>'2 mell'!E55-'9b mell'!E137-'9c mell'!E137</f>
        <v>0</v>
      </c>
      <c r="F137" s="32">
        <f>'2 mell'!F55-'9b mell'!F137-'9c mell'!F137</f>
        <v>0</v>
      </c>
      <c r="G137" s="32">
        <f>'2 mell'!G55-'9b mell'!G137-'9c mell'!G137</f>
        <v>0</v>
      </c>
      <c r="H137" s="32">
        <f>'2 mell'!H55-'9b mell'!H137-'9c mell'!H137</f>
        <v>0</v>
      </c>
      <c r="I137" s="32">
        <f>'2 mell'!I55-'9b mell'!I137-'9c mell'!I137</f>
        <v>0</v>
      </c>
    </row>
    <row r="138" spans="1:9" ht="25.5">
      <c r="A138" s="21">
        <v>41</v>
      </c>
      <c r="B138" s="11" t="s">
        <v>229</v>
      </c>
      <c r="C138" s="23" t="s">
        <v>230</v>
      </c>
      <c r="D138" s="32">
        <f>'2 mell'!D56-'9b mell'!D138-'9c mell'!D138</f>
        <v>0</v>
      </c>
      <c r="E138" s="32">
        <f>'2 mell'!E56-'9b mell'!E138-'9c mell'!E138</f>
        <v>0</v>
      </c>
      <c r="F138" s="32">
        <f>'2 mell'!F56-'9b mell'!F138-'9c mell'!F138</f>
        <v>0</v>
      </c>
      <c r="G138" s="32">
        <f>'2 mell'!G56-'9b mell'!G138-'9c mell'!G138</f>
        <v>0</v>
      </c>
      <c r="H138" s="32">
        <f>'2 mell'!H56-'9b mell'!H138-'9c mell'!H138</f>
        <v>0</v>
      </c>
      <c r="I138" s="32">
        <f>'2 mell'!I56-'9b mell'!I138-'9c mell'!I138</f>
        <v>0</v>
      </c>
    </row>
    <row r="139" spans="1:9" ht="15">
      <c r="A139" s="21">
        <v>42</v>
      </c>
      <c r="B139" s="11" t="s">
        <v>231</v>
      </c>
      <c r="C139" s="23" t="s">
        <v>232</v>
      </c>
      <c r="D139" s="32">
        <f>'2 mell'!D57-'9b mell'!D139-'9c mell'!D139</f>
        <v>0</v>
      </c>
      <c r="E139" s="32">
        <f>'2 mell'!E57-'9b mell'!E139-'9c mell'!E139</f>
        <v>0</v>
      </c>
      <c r="F139" s="32">
        <f>'2 mell'!F57-'9b mell'!F139-'9c mell'!F139</f>
        <v>0</v>
      </c>
      <c r="G139" s="32">
        <f>'2 mell'!G57-'9b mell'!G139-'9c mell'!G139</f>
        <v>0</v>
      </c>
      <c r="H139" s="32">
        <f>'2 mell'!H57-'9b mell'!H139-'9c mell'!H139</f>
        <v>0</v>
      </c>
      <c r="I139" s="32">
        <f>'2 mell'!I57-'9b mell'!I139-'9c mell'!I139</f>
        <v>0</v>
      </c>
    </row>
    <row r="140" spans="1:9" ht="25.5">
      <c r="A140" s="21">
        <v>43</v>
      </c>
      <c r="B140" s="11" t="s">
        <v>233</v>
      </c>
      <c r="C140" s="23" t="s">
        <v>234</v>
      </c>
      <c r="D140" s="32">
        <f>'2 mell'!D58-'9b mell'!D140-'9c mell'!D140</f>
        <v>0</v>
      </c>
      <c r="E140" s="32">
        <f>'2 mell'!E58-'9b mell'!E140-'9c mell'!E140</f>
        <v>0</v>
      </c>
      <c r="F140" s="32">
        <f>'2 mell'!F58-'9b mell'!F140-'9c mell'!F140</f>
        <v>0</v>
      </c>
      <c r="G140" s="32">
        <f>'2 mell'!G58-'9b mell'!G140-'9c mell'!G140</f>
        <v>0</v>
      </c>
      <c r="H140" s="32">
        <f>'2 mell'!H58-'9b mell'!H140-'9c mell'!H140</f>
        <v>0</v>
      </c>
      <c r="I140" s="32">
        <f>'2 mell'!I58-'9b mell'!I140-'9c mell'!I140</f>
        <v>0</v>
      </c>
    </row>
    <row r="141" spans="1:9" ht="25.5">
      <c r="A141" s="21">
        <v>44</v>
      </c>
      <c r="B141" s="11" t="s">
        <v>235</v>
      </c>
      <c r="C141" s="23" t="s">
        <v>236</v>
      </c>
      <c r="D141" s="32">
        <f>'2 mell'!D59-'9b mell'!D141-'9c mell'!D141</f>
        <v>0</v>
      </c>
      <c r="E141" s="32">
        <f>'2 mell'!E59-'9b mell'!E141-'9c mell'!E141</f>
        <v>0</v>
      </c>
      <c r="F141" s="32">
        <f>'2 mell'!F59-'9b mell'!F141-'9c mell'!F141</f>
        <v>0</v>
      </c>
      <c r="G141" s="32">
        <f>'2 mell'!G59-'9b mell'!G141-'9c mell'!G141</f>
        <v>0</v>
      </c>
      <c r="H141" s="32">
        <f>'2 mell'!H59-'9b mell'!H141-'9c mell'!H141</f>
        <v>0</v>
      </c>
      <c r="I141" s="32">
        <f>'2 mell'!I59-'9b mell'!I141-'9c mell'!I141</f>
        <v>0</v>
      </c>
    </row>
    <row r="142" spans="1:9" ht="15">
      <c r="A142" s="21">
        <v>45</v>
      </c>
      <c r="B142" s="11" t="s">
        <v>237</v>
      </c>
      <c r="C142" s="23" t="s">
        <v>238</v>
      </c>
      <c r="D142" s="32">
        <f>'2 mell'!D60-'9b mell'!D142-'9c mell'!D142</f>
        <v>0</v>
      </c>
      <c r="E142" s="32">
        <f>'2 mell'!E60-'9b mell'!E142-'9c mell'!E142</f>
        <v>0</v>
      </c>
      <c r="F142" s="32">
        <f>'2 mell'!F60-'9b mell'!F142-'9c mell'!F142</f>
        <v>0</v>
      </c>
      <c r="G142" s="32">
        <f>'2 mell'!G60-'9b mell'!G142-'9c mell'!G142</f>
        <v>0</v>
      </c>
      <c r="H142" s="32">
        <f>'2 mell'!H60-'9b mell'!H142-'9c mell'!H142</f>
        <v>0</v>
      </c>
      <c r="I142" s="32">
        <f>'2 mell'!I60-'9b mell'!I142-'9c mell'!I142</f>
        <v>0</v>
      </c>
    </row>
    <row r="143" spans="1:9" ht="15">
      <c r="A143" s="21">
        <v>46</v>
      </c>
      <c r="B143" s="11" t="s">
        <v>239</v>
      </c>
      <c r="C143" s="23" t="s">
        <v>240</v>
      </c>
      <c r="D143" s="32">
        <f>'2 mell'!D61-'9b mell'!D143-'9c mell'!D143</f>
        <v>0</v>
      </c>
      <c r="E143" s="32">
        <f>'2 mell'!E61-'9b mell'!E143-'9c mell'!E143</f>
        <v>0</v>
      </c>
      <c r="F143" s="32">
        <f>'2 mell'!F61-'9b mell'!F143-'9c mell'!F143</f>
        <v>0</v>
      </c>
      <c r="G143" s="32">
        <f>'2 mell'!G61-'9b mell'!G143-'9c mell'!G143</f>
        <v>0</v>
      </c>
      <c r="H143" s="32">
        <f>'2 mell'!H61-'9b mell'!H143-'9c mell'!H143</f>
        <v>0</v>
      </c>
      <c r="I143" s="32">
        <f>'2 mell'!I61-'9b mell'!I143-'9c mell'!I143</f>
        <v>0</v>
      </c>
    </row>
    <row r="144" spans="1:9" ht="15.75" thickBot="1">
      <c r="A144" s="21">
        <v>47</v>
      </c>
      <c r="B144" s="37" t="s">
        <v>371</v>
      </c>
      <c r="C144" s="38" t="s">
        <v>241</v>
      </c>
      <c r="D144" s="32">
        <f>'2 mell'!D62-'9b mell'!D144-'9c mell'!D144</f>
        <v>0</v>
      </c>
      <c r="E144" s="32">
        <f>'2 mell'!E62-'9b mell'!E144-'9c mell'!E144</f>
        <v>0</v>
      </c>
      <c r="F144" s="32">
        <f>'2 mell'!F62-'9b mell'!F144-'9c mell'!F144</f>
        <v>0</v>
      </c>
      <c r="G144" s="32">
        <f>'2 mell'!G62-'9b mell'!G144-'9c mell'!G144</f>
        <v>0</v>
      </c>
      <c r="H144" s="32">
        <f>'2 mell'!H62-'9b mell'!H144-'9c mell'!H144</f>
        <v>0</v>
      </c>
      <c r="I144" s="32">
        <f>'2 mell'!I62-'9b mell'!I144-'9c mell'!I144</f>
        <v>0</v>
      </c>
    </row>
    <row r="145" spans="1:9" ht="15.75" thickBot="1">
      <c r="A145" s="21">
        <v>48</v>
      </c>
      <c r="B145" s="42" t="s">
        <v>372</v>
      </c>
      <c r="C145" s="43" t="s">
        <v>242</v>
      </c>
      <c r="D145" s="32">
        <f>'2 mell'!D63-'9b mell'!D145-'9c mell'!D145</f>
        <v>1049686</v>
      </c>
      <c r="E145" s="32">
        <f>'2 mell'!E63-'9b mell'!E145-'9c mell'!E145</f>
        <v>537691</v>
      </c>
      <c r="F145" s="32">
        <f>'2 mell'!F63-'9b mell'!F145-'9c mell'!F145</f>
        <v>149850</v>
      </c>
      <c r="G145" s="32">
        <f>'2 mell'!G63-'9b mell'!G145-'9c mell'!G145</f>
        <v>198457</v>
      </c>
      <c r="H145" s="32">
        <f>'2 mell'!H63-'9b mell'!H145-'9c mell'!H145</f>
        <v>133015</v>
      </c>
      <c r="I145" s="32">
        <f>'2 mell'!I63-'9b mell'!I145-'9c mell'!I145</f>
        <v>30673</v>
      </c>
    </row>
    <row r="146" spans="1:9" ht="15">
      <c r="A146" s="21">
        <v>49</v>
      </c>
      <c r="B146" s="40" t="s">
        <v>252</v>
      </c>
      <c r="C146" s="401" t="s">
        <v>262</v>
      </c>
      <c r="D146" s="32">
        <f>'2 mell'!D64-'9b mell'!D146-'9c mell'!D146</f>
        <v>0</v>
      </c>
      <c r="E146" s="32">
        <f>'2 mell'!E64-'9b mell'!E146-'9c mell'!E146</f>
        <v>0</v>
      </c>
      <c r="F146" s="32">
        <f>'2 mell'!F64-'9b mell'!F146-'9c mell'!F146</f>
        <v>0</v>
      </c>
      <c r="G146" s="32">
        <f>'2 mell'!G64-'9b mell'!G146-'9c mell'!G146</f>
        <v>0</v>
      </c>
      <c r="H146" s="32">
        <f>'2 mell'!H64-'9b mell'!H146-'9c mell'!H146</f>
        <v>0</v>
      </c>
      <c r="I146" s="32">
        <f>'2 mell'!I64-'9b mell'!I146-'9c mell'!I146</f>
        <v>0</v>
      </c>
    </row>
    <row r="147" spans="1:9" ht="15">
      <c r="A147" s="21">
        <v>50</v>
      </c>
      <c r="B147" s="35" t="s">
        <v>253</v>
      </c>
      <c r="C147" s="402" t="s">
        <v>263</v>
      </c>
      <c r="D147" s="32">
        <f>'2 mell'!D65-'9b mell'!D147-'9c mell'!D147</f>
        <v>0</v>
      </c>
      <c r="E147" s="32">
        <f>'2 mell'!E65-'9b mell'!E147-'9c mell'!E147</f>
        <v>0</v>
      </c>
      <c r="F147" s="32">
        <f>'2 mell'!F65-'9b mell'!F147-'9c mell'!F147</f>
        <v>0</v>
      </c>
      <c r="G147" s="32">
        <f>'2 mell'!G65-'9b mell'!G147-'9c mell'!G147</f>
        <v>0</v>
      </c>
      <c r="H147" s="32">
        <f>'2 mell'!H65-'9b mell'!H147-'9c mell'!H147</f>
        <v>0</v>
      </c>
      <c r="I147" s="32">
        <f>'2 mell'!I65-'9b mell'!I147-'9c mell'!I147</f>
        <v>0</v>
      </c>
    </row>
    <row r="148" spans="1:9" ht="15">
      <c r="A148" s="21">
        <v>51</v>
      </c>
      <c r="B148" s="34" t="s">
        <v>246</v>
      </c>
      <c r="C148" s="401" t="s">
        <v>255</v>
      </c>
      <c r="D148" s="32">
        <f>'2 mell'!D66-'9b mell'!D148-'9c mell'!D148</f>
        <v>0</v>
      </c>
      <c r="E148" s="32">
        <f>'2 mell'!E66-'9b mell'!E148-'9c mell'!E148</f>
        <v>0</v>
      </c>
      <c r="F148" s="32">
        <f>'2 mell'!F66-'9b mell'!F148-'9c mell'!F148</f>
        <v>0</v>
      </c>
      <c r="G148" s="32">
        <f>'2 mell'!G66-'9b mell'!G148-'9c mell'!G148</f>
        <v>0</v>
      </c>
      <c r="H148" s="32">
        <f>'2 mell'!H66-'9b mell'!H148-'9c mell'!H148</f>
        <v>0</v>
      </c>
      <c r="I148" s="32">
        <f>'2 mell'!I66-'9b mell'!I148-'9c mell'!I148</f>
        <v>0</v>
      </c>
    </row>
    <row r="149" spans="1:9" ht="15">
      <c r="A149" s="21">
        <v>52</v>
      </c>
      <c r="B149" s="34" t="s">
        <v>247</v>
      </c>
      <c r="C149" s="402" t="s">
        <v>256</v>
      </c>
      <c r="D149" s="32">
        <f>'2 mell'!D67-'9b mell'!D149-'9c mell'!D149</f>
        <v>11782</v>
      </c>
      <c r="E149" s="32">
        <f>'2 mell'!E67-'9b mell'!E149-'9c mell'!E149</f>
        <v>11782</v>
      </c>
      <c r="F149" s="32">
        <f>'2 mell'!F67-'9b mell'!F149-'9c mell'!F149</f>
        <v>0</v>
      </c>
      <c r="G149" s="32">
        <f>'2 mell'!G67-'9b mell'!G149-'9c mell'!G149</f>
        <v>0</v>
      </c>
      <c r="H149" s="32">
        <f>'2 mell'!H67-'9b mell'!H149-'9c mell'!H149</f>
        <v>0</v>
      </c>
      <c r="I149" s="32">
        <f>'2 mell'!I67-'9b mell'!I149-'9c mell'!I149</f>
        <v>0</v>
      </c>
    </row>
    <row r="150" spans="1:9" ht="15">
      <c r="A150" s="21">
        <v>53</v>
      </c>
      <c r="B150" s="34" t="s">
        <v>248</v>
      </c>
      <c r="C150" s="401" t="s">
        <v>257</v>
      </c>
      <c r="D150" s="32">
        <f>'2 mell'!D68-'9b mell'!D150-'9c mell'!D150</f>
        <v>417669</v>
      </c>
      <c r="E150" s="32">
        <f>'2 mell'!E68-'9b mell'!E150-'9c mell'!E150</f>
        <v>417669</v>
      </c>
      <c r="F150" s="32">
        <f>'2 mell'!F68-'9b mell'!F150-'9c mell'!F150</f>
        <v>0</v>
      </c>
      <c r="G150" s="32">
        <f>'2 mell'!G68-'9b mell'!G150-'9c mell'!G150</f>
        <v>0</v>
      </c>
      <c r="H150" s="32">
        <f>'2 mell'!H68-'9b mell'!H150-'9c mell'!H150</f>
        <v>0</v>
      </c>
      <c r="I150" s="32">
        <f>'2 mell'!I68-'9b mell'!I150-'9c mell'!I150</f>
        <v>0</v>
      </c>
    </row>
    <row r="151" spans="1:9" ht="15">
      <c r="A151" s="21">
        <v>54</v>
      </c>
      <c r="B151" s="34" t="s">
        <v>249</v>
      </c>
      <c r="C151" s="402" t="s">
        <v>258</v>
      </c>
      <c r="D151" s="32">
        <f>'2 mell'!D69-'9b mell'!D151-'9c mell'!D151</f>
        <v>0</v>
      </c>
      <c r="E151" s="32">
        <f>'2 mell'!E69-'9b mell'!E151-'9c mell'!E151</f>
        <v>0</v>
      </c>
      <c r="F151" s="32">
        <f>'2 mell'!F69-'9b mell'!F151-'9c mell'!F151</f>
        <v>0</v>
      </c>
      <c r="G151" s="32">
        <f>'2 mell'!G69-'9b mell'!G151-'9c mell'!G151</f>
        <v>0</v>
      </c>
      <c r="H151" s="32">
        <f>'2 mell'!H69-'9b mell'!H151-'9c mell'!H151</f>
        <v>0</v>
      </c>
      <c r="I151" s="32">
        <f>'2 mell'!I69-'9b mell'!I151-'9c mell'!I151</f>
        <v>0</v>
      </c>
    </row>
    <row r="152" spans="1:9" ht="15">
      <c r="A152" s="21">
        <v>55</v>
      </c>
      <c r="B152" s="34" t="s">
        <v>250</v>
      </c>
      <c r="C152" s="401" t="s">
        <v>259</v>
      </c>
      <c r="D152" s="32">
        <f>'2 mell'!D70-'9b mell'!D152-'9c mell'!D152</f>
        <v>0</v>
      </c>
      <c r="E152" s="32">
        <f>'2 mell'!E70-'9b mell'!E152-'9c mell'!E152</f>
        <v>0</v>
      </c>
      <c r="F152" s="32">
        <f>'2 mell'!F70-'9b mell'!F152-'9c mell'!F152</f>
        <v>0</v>
      </c>
      <c r="G152" s="32">
        <f>'2 mell'!G70-'9b mell'!G152-'9c mell'!G152</f>
        <v>0</v>
      </c>
      <c r="H152" s="32">
        <f>'2 mell'!H70-'9b mell'!H152-'9c mell'!H152</f>
        <v>0</v>
      </c>
      <c r="I152" s="32">
        <f>'2 mell'!I70-'9b mell'!I152-'9c mell'!I152</f>
        <v>0</v>
      </c>
    </row>
    <row r="153" spans="1:9" ht="15">
      <c r="A153" s="21">
        <v>56</v>
      </c>
      <c r="B153" s="34" t="s">
        <v>251</v>
      </c>
      <c r="C153" s="402" t="s">
        <v>260</v>
      </c>
      <c r="D153" s="32">
        <f>'2 mell'!D71-'9b mell'!D153-'9c mell'!D153</f>
        <v>0</v>
      </c>
      <c r="E153" s="32">
        <f>'2 mell'!E71-'9b mell'!E153-'9c mell'!E153</f>
        <v>0</v>
      </c>
      <c r="F153" s="32">
        <f>'2 mell'!F71-'9b mell'!F153-'9c mell'!F153</f>
        <v>0</v>
      </c>
      <c r="G153" s="32">
        <f>'2 mell'!G71-'9b mell'!G153-'9c mell'!G153</f>
        <v>0</v>
      </c>
      <c r="H153" s="32">
        <f>'2 mell'!H71-'9b mell'!H153-'9c mell'!H153</f>
        <v>0</v>
      </c>
      <c r="I153" s="32">
        <f>'2 mell'!I71-'9b mell'!I153-'9c mell'!I153</f>
        <v>0</v>
      </c>
    </row>
    <row r="154" spans="1:9" ht="15">
      <c r="A154" s="21">
        <v>57</v>
      </c>
      <c r="B154" s="35" t="s">
        <v>373</v>
      </c>
      <c r="C154" s="402" t="s">
        <v>261</v>
      </c>
      <c r="D154" s="32">
        <f>'2 mell'!D72-'9b mell'!D154-'9c mell'!D154</f>
        <v>429451</v>
      </c>
      <c r="E154" s="32">
        <f>'2 mell'!E72-'9b mell'!E154-'9c mell'!E154</f>
        <v>429451</v>
      </c>
      <c r="F154" s="32">
        <f>'2 mell'!F72-'9b mell'!F154-'9c mell'!F154</f>
        <v>0</v>
      </c>
      <c r="G154" s="32">
        <f>'2 mell'!G72-'9b mell'!G154-'9c mell'!G154</f>
        <v>0</v>
      </c>
      <c r="H154" s="32">
        <f>'2 mell'!H72-'9b mell'!H154-'9c mell'!H154</f>
        <v>0</v>
      </c>
      <c r="I154" s="32">
        <f>'2 mell'!I72-'9b mell'!I154-'9c mell'!I154</f>
        <v>0</v>
      </c>
    </row>
    <row r="155" spans="1:9" ht="15">
      <c r="A155" s="21">
        <v>58</v>
      </c>
      <c r="B155" s="35" t="s">
        <v>254</v>
      </c>
      <c r="C155" s="402" t="s">
        <v>264</v>
      </c>
      <c r="D155" s="32">
        <f>'2 mell'!D73-'9b mell'!D155-'9c mell'!D155</f>
        <v>0</v>
      </c>
      <c r="E155" s="32">
        <f>'2 mell'!E73-'9b mell'!E155-'9c mell'!E155</f>
        <v>0</v>
      </c>
      <c r="F155" s="32">
        <f>'2 mell'!F73-'9b mell'!F155-'9c mell'!F155</f>
        <v>0</v>
      </c>
      <c r="G155" s="32">
        <f>'2 mell'!G73-'9b mell'!G155-'9c mell'!G155</f>
        <v>0</v>
      </c>
      <c r="H155" s="32">
        <f>'2 mell'!H73-'9b mell'!H155-'9c mell'!H155</f>
        <v>0</v>
      </c>
      <c r="I155" s="32">
        <f>'2 mell'!I73-'9b mell'!I155-'9c mell'!I155</f>
        <v>0</v>
      </c>
    </row>
    <row r="156" spans="1:9" ht="15.75" thickBot="1">
      <c r="A156" s="21">
        <v>59</v>
      </c>
      <c r="B156" s="47" t="s">
        <v>374</v>
      </c>
      <c r="C156" s="418" t="s">
        <v>265</v>
      </c>
      <c r="D156" s="32">
        <f>'2 mell'!D74-'9b mell'!D156-'9c mell'!D156</f>
        <v>429451</v>
      </c>
      <c r="E156" s="32">
        <f>'2 mell'!E74-'9b mell'!E156-'9c mell'!E156</f>
        <v>429451</v>
      </c>
      <c r="F156" s="32">
        <f>'2 mell'!F74-'9b mell'!F156-'9c mell'!F156</f>
        <v>0</v>
      </c>
      <c r="G156" s="32">
        <f>'2 mell'!G74-'9b mell'!G156-'9c mell'!G156</f>
        <v>0</v>
      </c>
      <c r="H156" s="32">
        <f>'2 mell'!H74-'9b mell'!H156-'9c mell'!H156</f>
        <v>0</v>
      </c>
      <c r="I156" s="32">
        <f>'2 mell'!I74-'9b mell'!I156-'9c mell'!I156</f>
        <v>0</v>
      </c>
    </row>
    <row r="157" spans="1:9" ht="15.75" thickBot="1">
      <c r="A157" s="420">
        <v>60</v>
      </c>
      <c r="B157" s="421" t="s">
        <v>375</v>
      </c>
      <c r="C157" s="422"/>
      <c r="D157" s="477">
        <f>'2 mell'!D75-'9b mell'!D157-'9c mell'!D157</f>
        <v>1479137</v>
      </c>
      <c r="E157" s="423">
        <f>'2 mell'!E75-'9b mell'!E157-'9c mell'!E157</f>
        <v>967142</v>
      </c>
      <c r="F157" s="423">
        <f>'2 mell'!F75-'9b mell'!F157-'9c mell'!F157</f>
        <v>149850</v>
      </c>
      <c r="G157" s="423">
        <f>'2 mell'!G75-'9b mell'!G157-'9c mell'!G157</f>
        <v>198457</v>
      </c>
      <c r="H157" s="423">
        <f>'2 mell'!H75-'9b mell'!H157-'9c mell'!H157</f>
        <v>133015</v>
      </c>
      <c r="I157" s="423">
        <f>'2 mell'!I75-'9b mell'!I157-'9c mell'!I157</f>
        <v>30673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390" t="s">
        <v>350</v>
      </c>
      <c r="D1" s="122" t="s">
        <v>358</v>
      </c>
    </row>
    <row r="2" spans="2:9" ht="18.75">
      <c r="B2" s="391" t="s">
        <v>620</v>
      </c>
      <c r="C2" s="392"/>
      <c r="D2" s="123" t="s">
        <v>703</v>
      </c>
      <c r="E2" s="393"/>
      <c r="F2" s="393"/>
      <c r="G2" s="393"/>
      <c r="H2" s="393"/>
      <c r="I2" s="393"/>
    </row>
    <row r="3" spans="2:4" ht="18.75">
      <c r="B3" s="394" t="s">
        <v>698</v>
      </c>
      <c r="D3" s="117" t="s">
        <v>354</v>
      </c>
    </row>
    <row r="4" spans="2:4" ht="18.75">
      <c r="B4" s="395" t="s">
        <v>606</v>
      </c>
      <c r="D4" s="117"/>
    </row>
    <row r="5" spans="2:9" ht="15">
      <c r="B5" s="396"/>
      <c r="C5" s="396"/>
      <c r="D5" s="396" t="s">
        <v>346</v>
      </c>
      <c r="E5" s="396" t="s">
        <v>341</v>
      </c>
      <c r="F5" s="396" t="s">
        <v>342</v>
      </c>
      <c r="G5" s="396" t="s">
        <v>343</v>
      </c>
      <c r="H5" s="396" t="s">
        <v>344</v>
      </c>
      <c r="I5" s="396" t="s">
        <v>345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/>
    </row>
    <row r="8" spans="1:9" ht="15" customHeight="1">
      <c r="A8" s="4" t="s">
        <v>7</v>
      </c>
      <c r="B8" s="8" t="s">
        <v>8</v>
      </c>
      <c r="C8" s="14" t="s">
        <v>9</v>
      </c>
      <c r="D8" s="397">
        <f aca="true" t="shared" si="0" ref="D8:D71">SUM(E8:I8)</f>
        <v>0</v>
      </c>
      <c r="E8" s="17"/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397">
        <f t="shared" si="0"/>
        <v>0</v>
      </c>
      <c r="E9" s="17"/>
      <c r="F9" s="17"/>
      <c r="G9" s="17"/>
      <c r="H9" s="17"/>
      <c r="I9" s="17"/>
    </row>
    <row r="10" spans="1:9" ht="15" customHeight="1">
      <c r="A10" s="4" t="s">
        <v>13</v>
      </c>
      <c r="B10" s="9" t="s">
        <v>14</v>
      </c>
      <c r="C10" s="14" t="s">
        <v>15</v>
      </c>
      <c r="D10" s="397">
        <f t="shared" si="0"/>
        <v>4598</v>
      </c>
      <c r="E10" s="17">
        <v>4598</v>
      </c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397">
        <f t="shared" si="0"/>
        <v>0</v>
      </c>
      <c r="E11" s="17"/>
      <c r="F11" s="17"/>
      <c r="G11" s="17"/>
      <c r="H11" s="17"/>
      <c r="I11" s="17"/>
    </row>
    <row r="12" spans="1:9" ht="15" customHeight="1">
      <c r="A12" s="4" t="s">
        <v>19</v>
      </c>
      <c r="B12" s="9" t="s">
        <v>638</v>
      </c>
      <c r="C12" s="14" t="s">
        <v>20</v>
      </c>
      <c r="D12" s="397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640</v>
      </c>
      <c r="C13" s="14" t="s">
        <v>22</v>
      </c>
      <c r="D13" s="397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376</v>
      </c>
      <c r="C14" s="15" t="s">
        <v>24</v>
      </c>
      <c r="D14" s="397">
        <f t="shared" si="0"/>
        <v>4598</v>
      </c>
      <c r="E14" s="397">
        <f>SUM(E8:E13)</f>
        <v>4598</v>
      </c>
      <c r="F14" s="397">
        <f>SUM(F8:F13)</f>
        <v>0</v>
      </c>
      <c r="G14" s="397">
        <f>SUM(G8:G13)</f>
        <v>0</v>
      </c>
      <c r="H14" s="397">
        <f>SUM(H8:H13)</f>
        <v>0</v>
      </c>
      <c r="I14" s="397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397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397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397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397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397">
        <f t="shared" si="0"/>
        <v>960</v>
      </c>
      <c r="E19" s="397">
        <f>SUM(E20:E26)</f>
        <v>960</v>
      </c>
      <c r="F19" s="397">
        <f>SUM(F20:F26)</f>
        <v>0</v>
      </c>
      <c r="G19" s="397">
        <f>SUM(G20:G26)</f>
        <v>0</v>
      </c>
      <c r="H19" s="397">
        <f>SUM(H20:H26)</f>
        <v>0</v>
      </c>
      <c r="I19" s="397">
        <f>SUM(I20:I26)</f>
        <v>0</v>
      </c>
    </row>
    <row r="20" spans="1:9" ht="15" customHeight="1">
      <c r="A20" s="4"/>
      <c r="B20" s="9" t="s">
        <v>289</v>
      </c>
      <c r="C20" s="14" t="s">
        <v>335</v>
      </c>
      <c r="D20" s="397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334</v>
      </c>
      <c r="D21" s="397">
        <f t="shared" si="0"/>
        <v>0</v>
      </c>
      <c r="E21" s="17"/>
      <c r="F21" s="17"/>
      <c r="G21" s="17"/>
      <c r="H21" s="17"/>
      <c r="I21" s="17"/>
    </row>
    <row r="22" spans="1:9" ht="15" customHeight="1">
      <c r="A22" s="4"/>
      <c r="B22" s="9" t="s">
        <v>291</v>
      </c>
      <c r="C22" s="14" t="s">
        <v>336</v>
      </c>
      <c r="D22" s="397">
        <f t="shared" si="0"/>
        <v>0</v>
      </c>
      <c r="E22" s="17"/>
      <c r="F22" s="17"/>
      <c r="G22" s="17"/>
      <c r="H22" s="17"/>
      <c r="I22" s="17"/>
    </row>
    <row r="23" spans="1:9" ht="15" customHeight="1">
      <c r="A23" s="4"/>
      <c r="B23" s="9" t="s">
        <v>292</v>
      </c>
      <c r="C23" s="14" t="s">
        <v>337</v>
      </c>
      <c r="D23" s="397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338</v>
      </c>
      <c r="D24" s="397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339</v>
      </c>
      <c r="D25" s="397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9" t="s">
        <v>352</v>
      </c>
      <c r="C26" s="14" t="s">
        <v>353</v>
      </c>
      <c r="D26" s="397">
        <f t="shared" si="0"/>
        <v>960</v>
      </c>
      <c r="E26" s="17">
        <v>960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377</v>
      </c>
      <c r="C27" s="15" t="s">
        <v>41</v>
      </c>
      <c r="D27" s="397">
        <f t="shared" si="0"/>
        <v>5558</v>
      </c>
      <c r="E27" s="397">
        <f>SUM(E14:E19)</f>
        <v>5558</v>
      </c>
      <c r="F27" s="397">
        <f>SUM(F14:F19)</f>
        <v>0</v>
      </c>
      <c r="G27" s="397">
        <f>SUM(G14:G19)</f>
        <v>0</v>
      </c>
      <c r="H27" s="397">
        <f>SUM(H14:H19)</f>
        <v>0</v>
      </c>
      <c r="I27" s="397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397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397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397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397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397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378</v>
      </c>
      <c r="C33" s="15" t="s">
        <v>58</v>
      </c>
      <c r="D33" s="397">
        <f t="shared" si="0"/>
        <v>0</v>
      </c>
      <c r="E33" s="397">
        <f>SUM(E28:E32)</f>
        <v>0</v>
      </c>
      <c r="F33" s="397">
        <f>SUM(F28:F32)</f>
        <v>0</v>
      </c>
      <c r="G33" s="397">
        <f>SUM(G28:G32)</f>
        <v>0</v>
      </c>
      <c r="H33" s="397">
        <f>SUM(H28:H32)</f>
        <v>0</v>
      </c>
      <c r="I33" s="397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397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397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379</v>
      </c>
      <c r="C36" s="15" t="s">
        <v>66</v>
      </c>
      <c r="D36" s="397">
        <f t="shared" si="0"/>
        <v>0</v>
      </c>
      <c r="E36" s="397"/>
      <c r="F36" s="397">
        <f>SUM(F34:F35)</f>
        <v>0</v>
      </c>
      <c r="G36" s="397">
        <f>SUM(G34:G35)</f>
        <v>0</v>
      </c>
      <c r="H36" s="397">
        <f>SUM(H34:H35)</f>
        <v>0</v>
      </c>
      <c r="I36" s="397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397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397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397">
        <f t="shared" si="0"/>
        <v>4772</v>
      </c>
      <c r="E39" s="17">
        <v>4772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397">
        <f t="shared" si="0"/>
        <v>0</v>
      </c>
      <c r="E40" s="17"/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397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397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397">
        <f t="shared" si="0"/>
        <v>0</v>
      </c>
      <c r="E43" s="17"/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397">
        <f t="shared" si="0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380</v>
      </c>
      <c r="C45" s="15" t="s">
        <v>92</v>
      </c>
      <c r="D45" s="397">
        <f t="shared" si="0"/>
        <v>0</v>
      </c>
      <c r="E45" s="397">
        <f>SUM(E40:E44)</f>
        <v>0</v>
      </c>
      <c r="F45" s="397">
        <f>SUM(F40:F44)</f>
        <v>0</v>
      </c>
      <c r="G45" s="397">
        <f>SUM(G40:G44)</f>
        <v>0</v>
      </c>
      <c r="H45" s="397">
        <f>SUM(H40:H44)</f>
        <v>0</v>
      </c>
      <c r="I45" s="397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397">
        <f t="shared" si="0"/>
        <v>0</v>
      </c>
      <c r="E46" s="17"/>
      <c r="F46" s="17"/>
      <c r="G46" s="17"/>
      <c r="H46" s="17"/>
      <c r="I46" s="17"/>
    </row>
    <row r="47" spans="1:9" ht="15" customHeight="1">
      <c r="A47" s="5" t="s">
        <v>96</v>
      </c>
      <c r="B47" s="10" t="s">
        <v>381</v>
      </c>
      <c r="C47" s="15" t="s">
        <v>97</v>
      </c>
      <c r="D47" s="397">
        <f t="shared" si="0"/>
        <v>4772</v>
      </c>
      <c r="E47" s="397">
        <f>E36+E37+E38+E39+E45+E46</f>
        <v>4772</v>
      </c>
      <c r="F47" s="397">
        <f>F36+F37+F38+F39+F45+F46</f>
        <v>0</v>
      </c>
      <c r="G47" s="397">
        <f>G36+G37+G38+G39+G45+G46</f>
        <v>0</v>
      </c>
      <c r="H47" s="397">
        <f>H36+H37+H38+H39+H45+H46</f>
        <v>0</v>
      </c>
      <c r="I47" s="397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397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397">
        <f t="shared" si="0"/>
        <v>0</v>
      </c>
      <c r="E49" s="17"/>
      <c r="F49" s="17"/>
      <c r="G49" s="17"/>
      <c r="H49" s="17"/>
      <c r="I49" s="17"/>
    </row>
    <row r="50" spans="1:9" ht="15" customHeight="1">
      <c r="A50" s="4" t="s">
        <v>104</v>
      </c>
      <c r="B50" s="11" t="s">
        <v>105</v>
      </c>
      <c r="C50" s="14" t="s">
        <v>106</v>
      </c>
      <c r="D50" s="397">
        <f t="shared" si="0"/>
        <v>1630</v>
      </c>
      <c r="E50" s="397">
        <f>SUM(E51:E52)</f>
        <v>0</v>
      </c>
      <c r="F50" s="397">
        <f>SUM(F51:F52)</f>
        <v>0</v>
      </c>
      <c r="G50" s="397">
        <f>SUM(G51:G52)</f>
        <v>1630</v>
      </c>
      <c r="H50" s="397">
        <f>SUM(H51:H52)</f>
        <v>0</v>
      </c>
      <c r="I50" s="397">
        <f>SUM(I51:I52)</f>
        <v>0</v>
      </c>
    </row>
    <row r="51" spans="1:9" ht="15" customHeight="1">
      <c r="A51" s="4"/>
      <c r="B51" s="27" t="s">
        <v>244</v>
      </c>
      <c r="C51" s="14" t="s">
        <v>330</v>
      </c>
      <c r="D51" s="397">
        <f t="shared" si="0"/>
        <v>80</v>
      </c>
      <c r="E51" s="17"/>
      <c r="F51" s="17"/>
      <c r="G51" s="17">
        <v>80</v>
      </c>
      <c r="H51" s="17"/>
      <c r="I51" s="17"/>
    </row>
    <row r="52" spans="1:9" ht="15" customHeight="1">
      <c r="A52" s="4"/>
      <c r="B52" s="27" t="s">
        <v>245</v>
      </c>
      <c r="C52" s="14" t="s">
        <v>331</v>
      </c>
      <c r="D52" s="397">
        <f t="shared" si="0"/>
        <v>1550</v>
      </c>
      <c r="E52" s="17"/>
      <c r="F52" s="17"/>
      <c r="G52" s="17">
        <v>1550</v>
      </c>
      <c r="H52" s="17"/>
      <c r="I52" s="17"/>
    </row>
    <row r="53" spans="1:9" ht="15" customHeight="1">
      <c r="A53" s="4" t="s">
        <v>107</v>
      </c>
      <c r="B53" s="11" t="s">
        <v>333</v>
      </c>
      <c r="C53" s="14" t="s">
        <v>108</v>
      </c>
      <c r="D53" s="397">
        <f t="shared" si="0"/>
        <v>10379</v>
      </c>
      <c r="E53" s="17">
        <v>10379</v>
      </c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397">
        <f t="shared" si="0"/>
        <v>0</v>
      </c>
      <c r="E54" s="17"/>
      <c r="F54" s="17"/>
      <c r="G54" s="17"/>
      <c r="H54" s="17"/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397">
        <f t="shared" si="0"/>
        <v>3242</v>
      </c>
      <c r="E55" s="17">
        <v>2802</v>
      </c>
      <c r="F55" s="17"/>
      <c r="G55" s="17">
        <v>440</v>
      </c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397">
        <f t="shared" si="0"/>
        <v>0</v>
      </c>
      <c r="E56" s="17"/>
      <c r="F56" s="17"/>
      <c r="G56" s="398"/>
      <c r="H56" s="17"/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397">
        <f t="shared" si="0"/>
        <v>0</v>
      </c>
      <c r="E57" s="17"/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397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397">
        <f t="shared" si="0"/>
        <v>0</v>
      </c>
      <c r="E59" s="17"/>
      <c r="F59" s="17"/>
      <c r="G59" s="17"/>
      <c r="H59" s="17"/>
      <c r="I59" s="17"/>
    </row>
    <row r="60" spans="1:9" ht="15" customHeight="1">
      <c r="A60" s="5" t="s">
        <v>127</v>
      </c>
      <c r="B60" s="12" t="s">
        <v>382</v>
      </c>
      <c r="C60" s="15" t="s">
        <v>128</v>
      </c>
      <c r="D60" s="397">
        <f t="shared" si="0"/>
        <v>15251</v>
      </c>
      <c r="E60" s="397">
        <f>E48+E49+E50+E53+E54+E55+E56+E57+E58+E59</f>
        <v>13181</v>
      </c>
      <c r="F60" s="397">
        <f>F48+F49+F50+F53+F54+F55+F56+F57+F58+F59</f>
        <v>0</v>
      </c>
      <c r="G60" s="397">
        <f>G48+G49+G50+G53+G54+G55+G56+G57+G58+G59</f>
        <v>2070</v>
      </c>
      <c r="H60" s="397">
        <f>H48+H49+H50+H53+H54+H55+H56+H57+H58+H59</f>
        <v>0</v>
      </c>
      <c r="I60" s="397">
        <f>I48+I49+I50+I53+I54+I55+I56+I57+I58+I59</f>
        <v>0</v>
      </c>
    </row>
    <row r="61" spans="1:9" ht="15" customHeight="1">
      <c r="A61" s="4">
        <v>45</v>
      </c>
      <c r="B61" s="11" t="s">
        <v>129</v>
      </c>
      <c r="C61" s="14" t="s">
        <v>130</v>
      </c>
      <c r="D61" s="397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397">
        <f t="shared" si="0"/>
        <v>299</v>
      </c>
      <c r="E62" s="17">
        <v>299</v>
      </c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397">
        <f t="shared" si="0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397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397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383</v>
      </c>
      <c r="C66" s="15" t="s">
        <v>139</v>
      </c>
      <c r="D66" s="397">
        <f t="shared" si="0"/>
        <v>299</v>
      </c>
      <c r="E66" s="397">
        <f>SUM(E61:E65)</f>
        <v>299</v>
      </c>
      <c r="F66" s="397">
        <f>SUM(F61:F65)</f>
        <v>0</v>
      </c>
      <c r="G66" s="397">
        <f>SUM(G61:G65)</f>
        <v>0</v>
      </c>
      <c r="H66" s="397">
        <f>SUM(H61:H65)</f>
        <v>0</v>
      </c>
      <c r="I66" s="397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397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397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397">
        <f t="shared" si="0"/>
        <v>70</v>
      </c>
      <c r="E69" s="17"/>
      <c r="F69" s="17"/>
      <c r="G69" s="17">
        <v>70</v>
      </c>
      <c r="H69" s="17"/>
      <c r="I69" s="17"/>
    </row>
    <row r="70" spans="1:9" ht="15" customHeight="1">
      <c r="A70" s="5">
        <v>54</v>
      </c>
      <c r="B70" s="10" t="s">
        <v>384</v>
      </c>
      <c r="C70" s="15" t="s">
        <v>146</v>
      </c>
      <c r="D70" s="397">
        <f t="shared" si="0"/>
        <v>70</v>
      </c>
      <c r="E70" s="397">
        <f>SUM(E67:E69)</f>
        <v>0</v>
      </c>
      <c r="F70" s="397">
        <f>SUM(F67:F69)</f>
        <v>0</v>
      </c>
      <c r="G70" s="397">
        <f>SUM(G67:G69)</f>
        <v>70</v>
      </c>
      <c r="H70" s="397">
        <f>SUM(H67:H69)</f>
        <v>0</v>
      </c>
      <c r="I70" s="397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397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397">
        <f aca="true" t="shared" si="1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397">
        <f t="shared" si="1"/>
        <v>352</v>
      </c>
      <c r="E73" s="17">
        <v>352</v>
      </c>
      <c r="F73" s="17"/>
      <c r="G73" s="17"/>
      <c r="H73" s="17"/>
      <c r="I73" s="17"/>
    </row>
    <row r="74" spans="1:9" ht="15" customHeight="1" thickBot="1">
      <c r="A74" s="57">
        <v>58</v>
      </c>
      <c r="B74" s="58" t="s">
        <v>385</v>
      </c>
      <c r="C74" s="59" t="s">
        <v>153</v>
      </c>
      <c r="D74" s="397">
        <f t="shared" si="1"/>
        <v>352</v>
      </c>
      <c r="E74" s="399">
        <f>SUM(E71:E73)</f>
        <v>352</v>
      </c>
      <c r="F74" s="399">
        <f>SUM(F71:F73)</f>
        <v>0</v>
      </c>
      <c r="G74" s="399">
        <f>SUM(G71:G73)</f>
        <v>0</v>
      </c>
      <c r="H74" s="399">
        <f>SUM(H71:H73)</f>
        <v>0</v>
      </c>
      <c r="I74" s="399">
        <f>SUM(I71:I73)</f>
        <v>0</v>
      </c>
    </row>
    <row r="75" spans="1:9" ht="15" customHeight="1" thickBot="1">
      <c r="A75" s="62">
        <v>59</v>
      </c>
      <c r="B75" s="63" t="s">
        <v>386</v>
      </c>
      <c r="C75" s="64" t="s">
        <v>154</v>
      </c>
      <c r="D75" s="397">
        <f t="shared" si="1"/>
        <v>26302</v>
      </c>
      <c r="E75" s="400">
        <f>E27+E33+E47+E60+E66+E70+E74</f>
        <v>24162</v>
      </c>
      <c r="F75" s="400">
        <f>F27+F33+F47+F60+F66+F70+F74</f>
        <v>0</v>
      </c>
      <c r="G75" s="400">
        <f>G27+G33+G47+G60+G66+G70+G74</f>
        <v>2140</v>
      </c>
      <c r="H75" s="400">
        <f>H27+H33+H47+H60+H66+H70+H74</f>
        <v>0</v>
      </c>
      <c r="I75" s="400">
        <f>I27+I33+I47+I60+I66+I70+I74</f>
        <v>0</v>
      </c>
    </row>
    <row r="76" spans="1:9" ht="15">
      <c r="A76" s="61">
        <v>60</v>
      </c>
      <c r="B76" s="40" t="s">
        <v>273</v>
      </c>
      <c r="C76" s="401" t="s">
        <v>276</v>
      </c>
      <c r="D76" s="397">
        <f t="shared" si="1"/>
        <v>0</v>
      </c>
      <c r="E76" s="401"/>
      <c r="F76" s="401"/>
      <c r="G76" s="401"/>
      <c r="H76" s="401"/>
      <c r="I76" s="401"/>
    </row>
    <row r="77" spans="1:9" ht="15">
      <c r="A77" s="5">
        <v>61</v>
      </c>
      <c r="B77" s="35" t="s">
        <v>274</v>
      </c>
      <c r="C77" s="402" t="s">
        <v>277</v>
      </c>
      <c r="D77" s="397">
        <f t="shared" si="1"/>
        <v>0</v>
      </c>
      <c r="E77" s="402"/>
      <c r="F77" s="402"/>
      <c r="G77" s="402"/>
      <c r="H77" s="402"/>
      <c r="I77" s="402"/>
    </row>
    <row r="78" spans="1:9" ht="15">
      <c r="A78" s="5">
        <v>62</v>
      </c>
      <c r="B78" s="9" t="s">
        <v>266</v>
      </c>
      <c r="C78" s="402" t="s">
        <v>278</v>
      </c>
      <c r="D78" s="397">
        <f t="shared" si="1"/>
        <v>0</v>
      </c>
      <c r="E78" s="402"/>
      <c r="F78" s="402"/>
      <c r="G78" s="402"/>
      <c r="H78" s="402"/>
      <c r="I78" s="402"/>
    </row>
    <row r="79" spans="1:9" ht="15">
      <c r="A79" s="5">
        <v>63</v>
      </c>
      <c r="B79" s="9" t="s">
        <v>267</v>
      </c>
      <c r="C79" s="402" t="s">
        <v>279</v>
      </c>
      <c r="D79" s="397">
        <f t="shared" si="1"/>
        <v>0</v>
      </c>
      <c r="E79" s="402"/>
      <c r="F79" s="402"/>
      <c r="G79" s="402"/>
      <c r="H79" s="402"/>
      <c r="I79" s="402"/>
    </row>
    <row r="80" spans="1:9" ht="15">
      <c r="A80" s="5">
        <v>64</v>
      </c>
      <c r="B80" s="10" t="s">
        <v>387</v>
      </c>
      <c r="C80" s="402" t="s">
        <v>280</v>
      </c>
      <c r="D80" s="397">
        <f t="shared" si="1"/>
        <v>0</v>
      </c>
      <c r="E80" s="402">
        <f>SUM(E78:E79)</f>
        <v>0</v>
      </c>
      <c r="F80" s="402">
        <f>SUM(F78:F79)</f>
        <v>0</v>
      </c>
      <c r="G80" s="402">
        <f>SUM(G78:G79)</f>
        <v>0</v>
      </c>
      <c r="H80" s="402">
        <f>SUM(H78:H79)</f>
        <v>0</v>
      </c>
      <c r="I80" s="402">
        <f>SUM(I78:I79)</f>
        <v>0</v>
      </c>
    </row>
    <row r="81" spans="1:9" ht="15">
      <c r="A81" s="5">
        <v>65</v>
      </c>
      <c r="B81" s="34" t="s">
        <v>268</v>
      </c>
      <c r="C81" s="402" t="s">
        <v>281</v>
      </c>
      <c r="D81" s="397">
        <f t="shared" si="1"/>
        <v>0</v>
      </c>
      <c r="E81" s="402"/>
      <c r="F81" s="402"/>
      <c r="G81" s="402"/>
      <c r="H81" s="402"/>
      <c r="I81" s="402"/>
    </row>
    <row r="82" spans="1:9" ht="15">
      <c r="A82" s="5">
        <v>66</v>
      </c>
      <c r="B82" s="34" t="s">
        <v>269</v>
      </c>
      <c r="C82" s="402" t="s">
        <v>282</v>
      </c>
      <c r="D82" s="397">
        <f t="shared" si="1"/>
        <v>0</v>
      </c>
      <c r="E82" s="402"/>
      <c r="F82" s="402"/>
      <c r="G82" s="402"/>
      <c r="H82" s="402"/>
      <c r="I82" s="402"/>
    </row>
    <row r="83" spans="1:9" ht="15">
      <c r="A83" s="5">
        <v>67</v>
      </c>
      <c r="B83" s="34" t="s">
        <v>270</v>
      </c>
      <c r="C83" s="402" t="s">
        <v>283</v>
      </c>
      <c r="D83" s="397">
        <f t="shared" si="1"/>
        <v>3746</v>
      </c>
      <c r="E83" s="403"/>
      <c r="F83" s="404"/>
      <c r="G83" s="403">
        <v>3746</v>
      </c>
      <c r="H83" s="403"/>
      <c r="I83" s="403"/>
    </row>
    <row r="84" spans="1:9" ht="15">
      <c r="A84" s="5">
        <v>68</v>
      </c>
      <c r="B84" s="34" t="s">
        <v>271</v>
      </c>
      <c r="C84" s="402" t="s">
        <v>284</v>
      </c>
      <c r="D84" s="397">
        <f t="shared" si="1"/>
        <v>0</v>
      </c>
      <c r="E84" s="405"/>
      <c r="F84" s="406"/>
      <c r="G84" s="405"/>
      <c r="H84" s="405"/>
      <c r="I84" s="405"/>
    </row>
    <row r="85" spans="1:9" ht="15">
      <c r="A85" s="5">
        <v>69</v>
      </c>
      <c r="B85" s="11" t="s">
        <v>272</v>
      </c>
      <c r="C85" s="402" t="s">
        <v>285</v>
      </c>
      <c r="D85" s="397">
        <f t="shared" si="1"/>
        <v>0</v>
      </c>
      <c r="E85" s="405"/>
      <c r="F85" s="406"/>
      <c r="G85" s="405"/>
      <c r="H85" s="405"/>
      <c r="I85" s="405"/>
    </row>
    <row r="86" spans="1:9" ht="15">
      <c r="A86" s="5">
        <v>70</v>
      </c>
      <c r="B86" s="12" t="s">
        <v>388</v>
      </c>
      <c r="C86" s="402" t="s">
        <v>286</v>
      </c>
      <c r="D86" s="397">
        <f t="shared" si="1"/>
        <v>3746</v>
      </c>
      <c r="E86" s="405">
        <f>(SUM(E80:E85))+E76+E77</f>
        <v>0</v>
      </c>
      <c r="F86" s="407">
        <f>(SUM(F80:F85))+F76+F77</f>
        <v>0</v>
      </c>
      <c r="G86" s="405">
        <f>(SUM(G80:G85))+G76+G77</f>
        <v>3746</v>
      </c>
      <c r="H86" s="405">
        <f>(SUM(H80:H85))+H76+H77</f>
        <v>0</v>
      </c>
      <c r="I86" s="405">
        <f>(SUM(I80:I85))+I76+I77</f>
        <v>0</v>
      </c>
    </row>
    <row r="87" spans="1:9" ht="15">
      <c r="A87" s="5">
        <v>71</v>
      </c>
      <c r="B87" s="35" t="s">
        <v>275</v>
      </c>
      <c r="C87" s="402" t="s">
        <v>287</v>
      </c>
      <c r="D87" s="397">
        <f t="shared" si="1"/>
        <v>0</v>
      </c>
      <c r="E87" s="405"/>
      <c r="F87" s="407"/>
      <c r="G87" s="405"/>
      <c r="H87" s="405"/>
      <c r="I87" s="405"/>
    </row>
    <row r="88" spans="1:9" ht="15">
      <c r="A88" s="5">
        <v>72</v>
      </c>
      <c r="B88" s="35" t="s">
        <v>389</v>
      </c>
      <c r="C88" s="402" t="s">
        <v>288</v>
      </c>
      <c r="D88" s="397">
        <f t="shared" si="1"/>
        <v>3746</v>
      </c>
      <c r="E88" s="405">
        <f>SUM(E86:E87)</f>
        <v>0</v>
      </c>
      <c r="F88" s="407">
        <f>SUM(F86:F87)</f>
        <v>0</v>
      </c>
      <c r="G88" s="405">
        <f>SUM(G86:G87)</f>
        <v>3746</v>
      </c>
      <c r="H88" s="405">
        <f>SUM(H86:H87)</f>
        <v>0</v>
      </c>
      <c r="I88" s="405">
        <f>SUM(I86:I87)</f>
        <v>0</v>
      </c>
    </row>
    <row r="89" spans="1:9" ht="15.75" thickBot="1">
      <c r="A89" s="408">
        <v>73</v>
      </c>
      <c r="B89" s="409" t="s">
        <v>390</v>
      </c>
      <c r="C89" s="409"/>
      <c r="D89" s="410">
        <f t="shared" si="1"/>
        <v>30048</v>
      </c>
      <c r="E89" s="411">
        <f>E75+E88</f>
        <v>24162</v>
      </c>
      <c r="F89" s="412">
        <f>F75+F88</f>
        <v>0</v>
      </c>
      <c r="G89" s="411">
        <f>G75+G88</f>
        <v>5886</v>
      </c>
      <c r="H89" s="411">
        <f>H75+H88</f>
        <v>0</v>
      </c>
      <c r="I89" s="411">
        <f>I75+I88</f>
        <v>0</v>
      </c>
    </row>
    <row r="90" spans="1:9" ht="15.75" thickTop="1">
      <c r="A90" s="22">
        <v>1</v>
      </c>
      <c r="B90" s="26" t="s">
        <v>365</v>
      </c>
      <c r="C90" s="24" t="s">
        <v>155</v>
      </c>
      <c r="D90" s="413">
        <f aca="true" t="shared" si="2" ref="D90:D153">SUM(E90:I90)</f>
        <v>25</v>
      </c>
      <c r="E90" s="413"/>
      <c r="F90" s="413"/>
      <c r="G90" s="413">
        <v>25</v>
      </c>
      <c r="H90" s="413"/>
      <c r="I90" s="413"/>
    </row>
    <row r="91" spans="1:9" ht="15">
      <c r="A91" s="22">
        <v>2</v>
      </c>
      <c r="B91" s="10" t="s">
        <v>156</v>
      </c>
      <c r="C91" s="24" t="s">
        <v>157</v>
      </c>
      <c r="D91" s="413">
        <f t="shared" si="2"/>
        <v>13</v>
      </c>
      <c r="E91" s="413"/>
      <c r="F91" s="413"/>
      <c r="G91" s="413">
        <v>13</v>
      </c>
      <c r="H91" s="413"/>
      <c r="I91" s="413"/>
    </row>
    <row r="92" spans="1:9" ht="15">
      <c r="A92" s="22">
        <v>3</v>
      </c>
      <c r="B92" s="10" t="s">
        <v>366</v>
      </c>
      <c r="C92" s="24" t="s">
        <v>158</v>
      </c>
      <c r="D92" s="413">
        <f t="shared" si="2"/>
        <v>11927</v>
      </c>
      <c r="E92" s="413">
        <v>6079</v>
      </c>
      <c r="F92" s="413"/>
      <c r="G92" s="413">
        <v>5848</v>
      </c>
      <c r="H92" s="413"/>
      <c r="I92" s="413"/>
    </row>
    <row r="93" spans="1:9" ht="15">
      <c r="A93" s="22">
        <v>4</v>
      </c>
      <c r="B93" s="11" t="s">
        <v>159</v>
      </c>
      <c r="C93" s="23" t="s">
        <v>160</v>
      </c>
      <c r="D93" s="413">
        <f t="shared" si="2"/>
        <v>0</v>
      </c>
      <c r="E93" s="25"/>
      <c r="F93" s="25"/>
      <c r="G93" s="25"/>
      <c r="H93" s="25"/>
      <c r="I93" s="25"/>
    </row>
    <row r="94" spans="1:9" ht="15">
      <c r="A94" s="22">
        <v>5</v>
      </c>
      <c r="B94" s="11" t="s">
        <v>161</v>
      </c>
      <c r="C94" s="23" t="s">
        <v>162</v>
      </c>
      <c r="D94" s="413">
        <f t="shared" si="2"/>
        <v>0</v>
      </c>
      <c r="E94" s="25"/>
      <c r="F94" s="25"/>
      <c r="G94" s="25"/>
      <c r="H94" s="25"/>
      <c r="I94" s="25"/>
    </row>
    <row r="95" spans="1:9" ht="15">
      <c r="A95" s="22">
        <v>6</v>
      </c>
      <c r="B95" s="28" t="s">
        <v>163</v>
      </c>
      <c r="C95" s="23" t="s">
        <v>164</v>
      </c>
      <c r="D95" s="413">
        <f t="shared" si="2"/>
        <v>0</v>
      </c>
      <c r="E95" s="25"/>
      <c r="F95" s="25"/>
      <c r="G95" s="25"/>
      <c r="H95" s="25"/>
      <c r="I95" s="25"/>
    </row>
    <row r="96" spans="1:9" ht="15">
      <c r="A96" s="22">
        <v>7</v>
      </c>
      <c r="B96" s="28" t="s">
        <v>165</v>
      </c>
      <c r="C96" s="23" t="s">
        <v>166</v>
      </c>
      <c r="D96" s="413">
        <f t="shared" si="2"/>
        <v>0</v>
      </c>
      <c r="E96" s="25"/>
      <c r="F96" s="25"/>
      <c r="G96" s="25"/>
      <c r="H96" s="25"/>
      <c r="I96" s="25"/>
    </row>
    <row r="97" spans="1:9" ht="15">
      <c r="A97" s="22">
        <v>8</v>
      </c>
      <c r="B97" s="28" t="s">
        <v>167</v>
      </c>
      <c r="C97" s="23" t="s">
        <v>168</v>
      </c>
      <c r="D97" s="413">
        <f t="shared" si="2"/>
        <v>0</v>
      </c>
      <c r="E97" s="25"/>
      <c r="F97" s="25"/>
      <c r="G97" s="25"/>
      <c r="H97" s="25"/>
      <c r="I97" s="25"/>
    </row>
    <row r="98" spans="1:9" ht="15">
      <c r="A98" s="22">
        <v>9</v>
      </c>
      <c r="B98" s="11" t="s">
        <v>169</v>
      </c>
      <c r="C98" s="23" t="s">
        <v>170</v>
      </c>
      <c r="D98" s="413">
        <f t="shared" si="2"/>
        <v>0</v>
      </c>
      <c r="E98" s="25"/>
      <c r="F98" s="25"/>
      <c r="G98" s="25"/>
      <c r="H98" s="25"/>
      <c r="I98" s="25"/>
    </row>
    <row r="99" spans="1:9" ht="15">
      <c r="A99" s="22">
        <v>10</v>
      </c>
      <c r="B99" s="11" t="s">
        <v>171</v>
      </c>
      <c r="C99" s="23" t="s">
        <v>172</v>
      </c>
      <c r="D99" s="413">
        <f t="shared" si="2"/>
        <v>0</v>
      </c>
      <c r="E99" s="25"/>
      <c r="F99" s="25"/>
      <c r="G99" s="25"/>
      <c r="H99" s="25"/>
      <c r="I99" s="25"/>
    </row>
    <row r="100" spans="1:9" ht="15">
      <c r="A100" s="22">
        <v>11</v>
      </c>
      <c r="B100" s="11" t="s">
        <v>173</v>
      </c>
      <c r="C100" s="23" t="s">
        <v>174</v>
      </c>
      <c r="D100" s="413">
        <f t="shared" si="2"/>
        <v>0</v>
      </c>
      <c r="E100" s="25"/>
      <c r="F100" s="25"/>
      <c r="G100" s="25"/>
      <c r="H100" s="25"/>
      <c r="I100" s="25"/>
    </row>
    <row r="101" spans="1:9" ht="15">
      <c r="A101" s="22">
        <v>12</v>
      </c>
      <c r="B101" s="12" t="s">
        <v>367</v>
      </c>
      <c r="C101" s="24" t="s">
        <v>175</v>
      </c>
      <c r="D101" s="413">
        <f t="shared" si="2"/>
        <v>0</v>
      </c>
      <c r="E101" s="413">
        <f>SUM(E93:E100)</f>
        <v>0</v>
      </c>
      <c r="F101" s="413">
        <f>SUM(F93:F100)</f>
        <v>0</v>
      </c>
      <c r="G101" s="413">
        <f>SUM(G93:G100)</f>
        <v>0</v>
      </c>
      <c r="H101" s="413">
        <f>SUM(H93:H100)</f>
        <v>0</v>
      </c>
      <c r="I101" s="413">
        <f>SUM(I93:I100)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413">
        <f t="shared" si="2"/>
        <v>0</v>
      </c>
      <c r="E102" s="25"/>
      <c r="F102" s="25"/>
      <c r="G102" s="25"/>
      <c r="H102" s="25"/>
      <c r="I102" s="25"/>
    </row>
    <row r="103" spans="1:9" ht="15">
      <c r="A103" s="22">
        <v>14</v>
      </c>
      <c r="B103" s="29" t="s">
        <v>178</v>
      </c>
      <c r="C103" s="23" t="s">
        <v>179</v>
      </c>
      <c r="D103" s="413">
        <f t="shared" si="2"/>
        <v>0</v>
      </c>
      <c r="E103" s="25"/>
      <c r="F103" s="25"/>
      <c r="G103" s="25"/>
      <c r="H103" s="25"/>
      <c r="I103" s="25"/>
    </row>
    <row r="104" spans="1:9" ht="25.5">
      <c r="A104" s="22">
        <v>15</v>
      </c>
      <c r="B104" s="29" t="s">
        <v>180</v>
      </c>
      <c r="C104" s="23" t="s">
        <v>181</v>
      </c>
      <c r="D104" s="413">
        <f t="shared" si="2"/>
        <v>0</v>
      </c>
      <c r="E104" s="25"/>
      <c r="F104" s="25"/>
      <c r="G104" s="25"/>
      <c r="H104" s="25"/>
      <c r="I104" s="25"/>
    </row>
    <row r="105" spans="1:9" ht="25.5">
      <c r="A105" s="22">
        <v>16</v>
      </c>
      <c r="B105" s="29" t="s">
        <v>182</v>
      </c>
      <c r="C105" s="23" t="s">
        <v>183</v>
      </c>
      <c r="D105" s="413">
        <f t="shared" si="2"/>
        <v>0</v>
      </c>
      <c r="E105" s="25"/>
      <c r="F105" s="25"/>
      <c r="G105" s="25"/>
      <c r="H105" s="25"/>
      <c r="I105" s="25"/>
    </row>
    <row r="106" spans="1:9" ht="25.5">
      <c r="A106" s="22">
        <v>17</v>
      </c>
      <c r="B106" s="29" t="s">
        <v>184</v>
      </c>
      <c r="C106" s="23" t="s">
        <v>185</v>
      </c>
      <c r="D106" s="413">
        <f t="shared" si="2"/>
        <v>0</v>
      </c>
      <c r="E106" s="25"/>
      <c r="F106" s="25"/>
      <c r="G106" s="25"/>
      <c r="H106" s="25"/>
      <c r="I106" s="25"/>
    </row>
    <row r="107" spans="1:9" ht="15">
      <c r="A107" s="22">
        <v>18</v>
      </c>
      <c r="B107" s="29" t="s">
        <v>186</v>
      </c>
      <c r="C107" s="23" t="s">
        <v>187</v>
      </c>
      <c r="D107" s="413">
        <f t="shared" si="2"/>
        <v>9387</v>
      </c>
      <c r="E107" s="414">
        <f>SUM(E108:E115)</f>
        <v>9387</v>
      </c>
      <c r="F107" s="414">
        <f>SUM(F108:F115)</f>
        <v>0</v>
      </c>
      <c r="G107" s="414">
        <f>SUM(G108:G115)</f>
        <v>0</v>
      </c>
      <c r="H107" s="414">
        <f>SUM(H108:H115)</f>
        <v>0</v>
      </c>
      <c r="I107" s="414">
        <f>SUM(I108:I115)</f>
        <v>0</v>
      </c>
    </row>
    <row r="108" spans="1:9" ht="15">
      <c r="A108" s="21"/>
      <c r="B108" s="9" t="s">
        <v>289</v>
      </c>
      <c r="C108" s="23" t="s">
        <v>295</v>
      </c>
      <c r="D108" s="413">
        <f t="shared" si="2"/>
        <v>0</v>
      </c>
      <c r="E108" s="25"/>
      <c r="F108" s="25"/>
      <c r="G108" s="25"/>
      <c r="H108" s="25"/>
      <c r="I108" s="25"/>
    </row>
    <row r="109" spans="1:9" ht="15">
      <c r="A109" s="21"/>
      <c r="B109" s="9" t="s">
        <v>290</v>
      </c>
      <c r="C109" s="23" t="s">
        <v>296</v>
      </c>
      <c r="D109" s="413">
        <f t="shared" si="2"/>
        <v>0</v>
      </c>
      <c r="E109" s="25"/>
      <c r="F109" s="25"/>
      <c r="G109" s="25"/>
      <c r="H109" s="25"/>
      <c r="I109" s="25"/>
    </row>
    <row r="110" spans="1:9" ht="15">
      <c r="A110" s="21"/>
      <c r="B110" s="9" t="s">
        <v>291</v>
      </c>
      <c r="C110" s="23" t="s">
        <v>297</v>
      </c>
      <c r="D110" s="413">
        <f t="shared" si="2"/>
        <v>0</v>
      </c>
      <c r="E110" s="25"/>
      <c r="F110" s="25"/>
      <c r="G110" s="25"/>
      <c r="H110" s="25"/>
      <c r="I110" s="25"/>
    </row>
    <row r="111" spans="1:9" ht="15">
      <c r="A111" s="21"/>
      <c r="B111" s="9" t="s">
        <v>292</v>
      </c>
      <c r="C111" s="23" t="s">
        <v>298</v>
      </c>
      <c r="D111" s="413">
        <f t="shared" si="2"/>
        <v>0</v>
      </c>
      <c r="E111" s="25"/>
      <c r="F111" s="25"/>
      <c r="G111" s="25"/>
      <c r="H111" s="25"/>
      <c r="I111" s="25"/>
    </row>
    <row r="112" spans="1:9" ht="15">
      <c r="A112" s="21"/>
      <c r="B112" s="9" t="s">
        <v>293</v>
      </c>
      <c r="C112" s="23" t="s">
        <v>361</v>
      </c>
      <c r="D112" s="413">
        <f t="shared" si="2"/>
        <v>0</v>
      </c>
      <c r="E112" s="25"/>
      <c r="F112" s="25"/>
      <c r="G112" s="25"/>
      <c r="H112" s="25"/>
      <c r="I112" s="25"/>
    </row>
    <row r="113" spans="1:9" ht="15">
      <c r="A113" s="21"/>
      <c r="B113" s="9" t="s">
        <v>360</v>
      </c>
      <c r="C113" s="23" t="s">
        <v>363</v>
      </c>
      <c r="D113" s="413">
        <f t="shared" si="2"/>
        <v>9387</v>
      </c>
      <c r="E113" s="25">
        <v>9387</v>
      </c>
      <c r="F113" s="25"/>
      <c r="G113" s="25"/>
      <c r="H113" s="25"/>
      <c r="I113" s="25"/>
    </row>
    <row r="114" spans="1:9" ht="15">
      <c r="A114" s="21"/>
      <c r="B114" s="9" t="s">
        <v>362</v>
      </c>
      <c r="C114" s="23" t="s">
        <v>364</v>
      </c>
      <c r="D114" s="413">
        <f t="shared" si="2"/>
        <v>0</v>
      </c>
      <c r="E114" s="25"/>
      <c r="F114" s="25"/>
      <c r="G114" s="25"/>
      <c r="H114" s="25"/>
      <c r="I114" s="25"/>
    </row>
    <row r="115" spans="1:9" ht="15">
      <c r="A115" s="21"/>
      <c r="B115" s="9" t="s">
        <v>294</v>
      </c>
      <c r="C115" s="23" t="s">
        <v>299</v>
      </c>
      <c r="D115" s="413">
        <f t="shared" si="2"/>
        <v>0</v>
      </c>
      <c r="E115" s="25"/>
      <c r="F115" s="25"/>
      <c r="G115" s="25"/>
      <c r="H115" s="25"/>
      <c r="I115" s="25"/>
    </row>
    <row r="116" spans="1:9" ht="25.5">
      <c r="A116" s="21">
        <v>19</v>
      </c>
      <c r="B116" s="29" t="s">
        <v>188</v>
      </c>
      <c r="C116" s="23" t="s">
        <v>189</v>
      </c>
      <c r="D116" s="413">
        <f t="shared" si="2"/>
        <v>0</v>
      </c>
      <c r="E116" s="25"/>
      <c r="F116" s="25"/>
      <c r="G116" s="25"/>
      <c r="H116" s="25"/>
      <c r="I116" s="25"/>
    </row>
    <row r="117" spans="1:9" ht="25.5">
      <c r="A117" s="21">
        <v>20</v>
      </c>
      <c r="B117" s="29" t="s">
        <v>190</v>
      </c>
      <c r="C117" s="23" t="s">
        <v>191</v>
      </c>
      <c r="D117" s="413">
        <f t="shared" si="2"/>
        <v>0</v>
      </c>
      <c r="E117" s="25"/>
      <c r="F117" s="25"/>
      <c r="G117" s="25"/>
      <c r="H117" s="25"/>
      <c r="I117" s="25"/>
    </row>
    <row r="118" spans="1:9" ht="15">
      <c r="A118" s="21">
        <v>21</v>
      </c>
      <c r="B118" s="29" t="s">
        <v>192</v>
      </c>
      <c r="C118" s="23" t="s">
        <v>193</v>
      </c>
      <c r="D118" s="413">
        <f t="shared" si="2"/>
        <v>0</v>
      </c>
      <c r="E118" s="25"/>
      <c r="F118" s="25"/>
      <c r="G118" s="25"/>
      <c r="H118" s="25"/>
      <c r="I118" s="25"/>
    </row>
    <row r="119" spans="1:9" ht="15">
      <c r="A119" s="21">
        <v>22</v>
      </c>
      <c r="B119" s="30" t="s">
        <v>194</v>
      </c>
      <c r="C119" s="23" t="s">
        <v>195</v>
      </c>
      <c r="D119" s="413">
        <f t="shared" si="2"/>
        <v>0</v>
      </c>
      <c r="E119" s="25"/>
      <c r="F119" s="25"/>
      <c r="G119" s="25"/>
      <c r="H119" s="25"/>
      <c r="I119" s="25"/>
    </row>
    <row r="120" spans="1:9" ht="15">
      <c r="A120" s="21">
        <v>23</v>
      </c>
      <c r="B120" s="29" t="s">
        <v>196</v>
      </c>
      <c r="C120" s="23" t="s">
        <v>197</v>
      </c>
      <c r="D120" s="413">
        <f t="shared" si="2"/>
        <v>4950</v>
      </c>
      <c r="E120" s="25">
        <v>4950</v>
      </c>
      <c r="F120" s="25"/>
      <c r="G120" s="25"/>
      <c r="H120" s="25"/>
      <c r="I120" s="25"/>
    </row>
    <row r="121" spans="1:9" ht="15">
      <c r="A121" s="21">
        <v>24</v>
      </c>
      <c r="B121" s="30" t="s">
        <v>198</v>
      </c>
      <c r="C121" s="23" t="s">
        <v>199</v>
      </c>
      <c r="D121" s="413">
        <f t="shared" si="2"/>
        <v>0</v>
      </c>
      <c r="E121" s="25"/>
      <c r="F121" s="25"/>
      <c r="G121" s="25"/>
      <c r="H121" s="25"/>
      <c r="I121" s="25"/>
    </row>
    <row r="122" spans="1:9" ht="15">
      <c r="A122" s="21">
        <v>25</v>
      </c>
      <c r="B122" s="12" t="s">
        <v>368</v>
      </c>
      <c r="C122" s="24" t="s">
        <v>200</v>
      </c>
      <c r="D122" s="413">
        <f t="shared" si="2"/>
        <v>14337</v>
      </c>
      <c r="E122" s="413">
        <f>E102+E103+E104+E105+E106+E107+E116+E117+E118+E119+E120+E121</f>
        <v>14337</v>
      </c>
      <c r="F122" s="413">
        <f>F102+F103+F104+F105+F106+F107+F116+F117+F118+F119+F120+F121</f>
        <v>0</v>
      </c>
      <c r="G122" s="413">
        <f>G102+G103+G104+G105+G106+G107+G116+G117+G118+G119+G120+G121</f>
        <v>0</v>
      </c>
      <c r="H122" s="413">
        <f>H102+H103+H104+H105+H106+H107+H116+H117+H118+H119+H120+H121</f>
        <v>0</v>
      </c>
      <c r="I122" s="413">
        <f>I102+I103+I104+I105+I106+I107+I116+I117+I118+I119+I120+I121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413">
        <f t="shared" si="2"/>
        <v>0</v>
      </c>
      <c r="E123" s="25"/>
      <c r="F123" s="25"/>
      <c r="G123" s="25"/>
      <c r="H123" s="25"/>
      <c r="I123" s="25"/>
    </row>
    <row r="124" spans="1:9" ht="15">
      <c r="A124" s="21">
        <v>27</v>
      </c>
      <c r="B124" s="31" t="s">
        <v>203</v>
      </c>
      <c r="C124" s="23" t="s">
        <v>204</v>
      </c>
      <c r="D124" s="413">
        <f t="shared" si="2"/>
        <v>0</v>
      </c>
      <c r="E124" s="25"/>
      <c r="F124" s="25"/>
      <c r="G124" s="25"/>
      <c r="H124" s="25"/>
      <c r="I124" s="25"/>
    </row>
    <row r="125" spans="1:9" ht="15">
      <c r="A125" s="21">
        <v>28</v>
      </c>
      <c r="B125" s="31" t="s">
        <v>205</v>
      </c>
      <c r="C125" s="23" t="s">
        <v>206</v>
      </c>
      <c r="D125" s="413">
        <f t="shared" si="2"/>
        <v>0</v>
      </c>
      <c r="E125" s="25"/>
      <c r="F125" s="25"/>
      <c r="G125" s="25"/>
      <c r="H125" s="25"/>
      <c r="I125" s="25"/>
    </row>
    <row r="126" spans="1:9" ht="15">
      <c r="A126" s="21">
        <v>29</v>
      </c>
      <c r="B126" s="31" t="s">
        <v>207</v>
      </c>
      <c r="C126" s="23" t="s">
        <v>208</v>
      </c>
      <c r="D126" s="413">
        <f t="shared" si="2"/>
        <v>0</v>
      </c>
      <c r="E126" s="25"/>
      <c r="F126" s="25"/>
      <c r="G126" s="25"/>
      <c r="H126" s="25"/>
      <c r="I126" s="25"/>
    </row>
    <row r="127" spans="1:9" ht="15">
      <c r="A127" s="21">
        <v>30</v>
      </c>
      <c r="B127" s="14" t="s">
        <v>209</v>
      </c>
      <c r="C127" s="23" t="s">
        <v>210</v>
      </c>
      <c r="D127" s="413">
        <f t="shared" si="2"/>
        <v>0</v>
      </c>
      <c r="E127" s="25"/>
      <c r="F127" s="25"/>
      <c r="G127" s="25"/>
      <c r="H127" s="25"/>
      <c r="I127" s="25"/>
    </row>
    <row r="128" spans="1:9" ht="15">
      <c r="A128" s="21">
        <v>31</v>
      </c>
      <c r="B128" s="14" t="s">
        <v>211</v>
      </c>
      <c r="C128" s="23" t="s">
        <v>212</v>
      </c>
      <c r="D128" s="413">
        <f t="shared" si="2"/>
        <v>0</v>
      </c>
      <c r="E128" s="25"/>
      <c r="F128" s="25"/>
      <c r="G128" s="25"/>
      <c r="H128" s="25"/>
      <c r="I128" s="25"/>
    </row>
    <row r="129" spans="1:9" ht="15">
      <c r="A129" s="21">
        <v>32</v>
      </c>
      <c r="B129" s="14" t="s">
        <v>213</v>
      </c>
      <c r="C129" s="23" t="s">
        <v>214</v>
      </c>
      <c r="D129" s="413">
        <f t="shared" si="2"/>
        <v>0</v>
      </c>
      <c r="E129" s="25"/>
      <c r="F129" s="25"/>
      <c r="G129" s="25"/>
      <c r="H129" s="25"/>
      <c r="I129" s="25"/>
    </row>
    <row r="130" spans="1:9" ht="15">
      <c r="A130" s="21">
        <v>33</v>
      </c>
      <c r="B130" s="15" t="s">
        <v>369</v>
      </c>
      <c r="C130" s="24" t="s">
        <v>215</v>
      </c>
      <c r="D130" s="413">
        <f t="shared" si="2"/>
        <v>0</v>
      </c>
      <c r="E130" s="413">
        <f>SUM(E123:E129)</f>
        <v>0</v>
      </c>
      <c r="F130" s="413">
        <f>SUM(F123:F129)</f>
        <v>0</v>
      </c>
      <c r="G130" s="413">
        <f>SUM(G123:G129)</f>
        <v>0</v>
      </c>
      <c r="H130" s="413">
        <f>SUM(H123:H129)</f>
        <v>0</v>
      </c>
      <c r="I130" s="413">
        <f>SUM(I123:I129)</f>
        <v>0</v>
      </c>
    </row>
    <row r="131" spans="1:9" ht="15">
      <c r="A131" s="21">
        <v>34</v>
      </c>
      <c r="B131" s="11" t="s">
        <v>216</v>
      </c>
      <c r="C131" s="23" t="s">
        <v>217</v>
      </c>
      <c r="D131" s="413">
        <f t="shared" si="2"/>
        <v>9</v>
      </c>
      <c r="E131" s="25">
        <v>9</v>
      </c>
      <c r="F131" s="25"/>
      <c r="G131" s="25"/>
      <c r="H131" s="25"/>
      <c r="I131" s="25"/>
    </row>
    <row r="132" spans="1:9" ht="15">
      <c r="A132" s="21">
        <v>35</v>
      </c>
      <c r="B132" s="11" t="s">
        <v>218</v>
      </c>
      <c r="C132" s="23" t="s">
        <v>219</v>
      </c>
      <c r="D132" s="413">
        <f t="shared" si="2"/>
        <v>0</v>
      </c>
      <c r="E132" s="25"/>
      <c r="F132" s="25"/>
      <c r="G132" s="25"/>
      <c r="H132" s="25"/>
      <c r="I132" s="25"/>
    </row>
    <row r="133" spans="1:9" ht="15">
      <c r="A133" s="21">
        <v>36</v>
      </c>
      <c r="B133" s="11" t="s">
        <v>220</v>
      </c>
      <c r="C133" s="23" t="s">
        <v>221</v>
      </c>
      <c r="D133" s="413">
        <f t="shared" si="2"/>
        <v>0</v>
      </c>
      <c r="E133" s="25"/>
      <c r="F133" s="25"/>
      <c r="G133" s="25"/>
      <c r="H133" s="25"/>
      <c r="I133" s="25"/>
    </row>
    <row r="134" spans="1:9" ht="15">
      <c r="A134" s="21">
        <v>37</v>
      </c>
      <c r="B134" s="11" t="s">
        <v>222</v>
      </c>
      <c r="C134" s="23" t="s">
        <v>223</v>
      </c>
      <c r="D134" s="413">
        <f t="shared" si="2"/>
        <v>3</v>
      </c>
      <c r="E134" s="25">
        <v>3</v>
      </c>
      <c r="F134" s="25"/>
      <c r="G134" s="25"/>
      <c r="H134" s="25"/>
      <c r="I134" s="25"/>
    </row>
    <row r="135" spans="1:9" ht="15">
      <c r="A135" s="21">
        <v>38</v>
      </c>
      <c r="B135" s="12" t="s">
        <v>370</v>
      </c>
      <c r="C135" s="24" t="s">
        <v>224</v>
      </c>
      <c r="D135" s="413">
        <f t="shared" si="2"/>
        <v>12</v>
      </c>
      <c r="E135" s="413">
        <f>SUM(E131:E134)</f>
        <v>12</v>
      </c>
      <c r="F135" s="413">
        <f>SUM(F131:F134)</f>
        <v>0</v>
      </c>
      <c r="G135" s="413">
        <f>SUM(G131:G134)</f>
        <v>0</v>
      </c>
      <c r="H135" s="413">
        <f>SUM(H131:H134)</f>
        <v>0</v>
      </c>
      <c r="I135" s="413">
        <f>SUM(I131:I134)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413">
        <f t="shared" si="2"/>
        <v>0</v>
      </c>
      <c r="E136" s="25"/>
      <c r="F136" s="25"/>
      <c r="G136" s="25"/>
      <c r="H136" s="25"/>
      <c r="I136" s="25"/>
    </row>
    <row r="137" spans="1:9" ht="25.5">
      <c r="A137" s="21">
        <v>40</v>
      </c>
      <c r="B137" s="11" t="s">
        <v>227</v>
      </c>
      <c r="C137" s="23" t="s">
        <v>228</v>
      </c>
      <c r="D137" s="413">
        <f t="shared" si="2"/>
        <v>0</v>
      </c>
      <c r="E137" s="25"/>
      <c r="F137" s="25"/>
      <c r="G137" s="25"/>
      <c r="H137" s="25"/>
      <c r="I137" s="25"/>
    </row>
    <row r="138" spans="1:9" ht="25.5">
      <c r="A138" s="21">
        <v>41</v>
      </c>
      <c r="B138" s="11" t="s">
        <v>229</v>
      </c>
      <c r="C138" s="23" t="s">
        <v>230</v>
      </c>
      <c r="D138" s="413">
        <f t="shared" si="2"/>
        <v>0</v>
      </c>
      <c r="E138" s="25"/>
      <c r="F138" s="25"/>
      <c r="G138" s="25"/>
      <c r="H138" s="25"/>
      <c r="I138" s="25"/>
    </row>
    <row r="139" spans="1:9" ht="15">
      <c r="A139" s="21">
        <v>42</v>
      </c>
      <c r="B139" s="11" t="s">
        <v>231</v>
      </c>
      <c r="C139" s="23" t="s">
        <v>232</v>
      </c>
      <c r="D139" s="413">
        <f t="shared" si="2"/>
        <v>0</v>
      </c>
      <c r="E139" s="25"/>
      <c r="F139" s="25"/>
      <c r="G139" s="25"/>
      <c r="H139" s="25"/>
      <c r="I139" s="25"/>
    </row>
    <row r="140" spans="1:9" ht="25.5">
      <c r="A140" s="21">
        <v>43</v>
      </c>
      <c r="B140" s="11" t="s">
        <v>233</v>
      </c>
      <c r="C140" s="23" t="s">
        <v>234</v>
      </c>
      <c r="D140" s="413">
        <f t="shared" si="2"/>
        <v>0</v>
      </c>
      <c r="E140" s="25"/>
      <c r="F140" s="25"/>
      <c r="G140" s="25"/>
      <c r="H140" s="25"/>
      <c r="I140" s="25"/>
    </row>
    <row r="141" spans="1:9" ht="25.5">
      <c r="A141" s="21">
        <v>44</v>
      </c>
      <c r="B141" s="11" t="s">
        <v>235</v>
      </c>
      <c r="C141" s="23" t="s">
        <v>236</v>
      </c>
      <c r="D141" s="413">
        <f t="shared" si="2"/>
        <v>0</v>
      </c>
      <c r="E141" s="25"/>
      <c r="F141" s="25"/>
      <c r="G141" s="25"/>
      <c r="H141" s="25"/>
      <c r="I141" s="25"/>
    </row>
    <row r="142" spans="1:9" ht="15">
      <c r="A142" s="21">
        <v>45</v>
      </c>
      <c r="B142" s="11" t="s">
        <v>237</v>
      </c>
      <c r="C142" s="23" t="s">
        <v>238</v>
      </c>
      <c r="D142" s="413">
        <f t="shared" si="2"/>
        <v>0</v>
      </c>
      <c r="E142" s="25"/>
      <c r="F142" s="25"/>
      <c r="G142" s="25"/>
      <c r="H142" s="25"/>
      <c r="I142" s="25"/>
    </row>
    <row r="143" spans="1:9" ht="15">
      <c r="A143" s="21">
        <v>46</v>
      </c>
      <c r="B143" s="11" t="s">
        <v>239</v>
      </c>
      <c r="C143" s="23" t="s">
        <v>240</v>
      </c>
      <c r="D143" s="413">
        <f t="shared" si="2"/>
        <v>0</v>
      </c>
      <c r="E143" s="25"/>
      <c r="F143" s="25"/>
      <c r="G143" s="25"/>
      <c r="H143" s="25"/>
      <c r="I143" s="25"/>
    </row>
    <row r="144" spans="1:9" ht="15.75" thickBot="1">
      <c r="A144" s="21">
        <v>47</v>
      </c>
      <c r="B144" s="37" t="s">
        <v>371</v>
      </c>
      <c r="C144" s="38" t="s">
        <v>241</v>
      </c>
      <c r="D144" s="413">
        <f t="shared" si="2"/>
        <v>0</v>
      </c>
      <c r="E144" s="415">
        <f>SUM(E136:E143)</f>
        <v>0</v>
      </c>
      <c r="F144" s="415">
        <f>SUM(F136:F143)</f>
        <v>0</v>
      </c>
      <c r="G144" s="415">
        <f>SUM(G136:G143)</f>
        <v>0</v>
      </c>
      <c r="H144" s="415">
        <f>SUM(H136:H143)</f>
        <v>0</v>
      </c>
      <c r="I144" s="415">
        <f>SUM(I136:I143)</f>
        <v>0</v>
      </c>
    </row>
    <row r="145" spans="1:9" ht="15.75" thickBot="1">
      <c r="A145" s="21">
        <v>48</v>
      </c>
      <c r="B145" s="42" t="s">
        <v>372</v>
      </c>
      <c r="C145" s="43" t="s">
        <v>242</v>
      </c>
      <c r="D145" s="413">
        <f t="shared" si="2"/>
        <v>26314</v>
      </c>
      <c r="E145" s="416">
        <f>E90+E91+E92+E101+E122+E130+E135+E144</f>
        <v>20428</v>
      </c>
      <c r="F145" s="416">
        <f>F90+F91+F92+F101+F122+F130+F135+F144</f>
        <v>0</v>
      </c>
      <c r="G145" s="416">
        <f>G90+G91+G92+G101+G122+G130+G135+G144</f>
        <v>5886</v>
      </c>
      <c r="H145" s="416">
        <f>H90+H91+H92+H101+H122+H130+H135+H144</f>
        <v>0</v>
      </c>
      <c r="I145" s="416">
        <f>I90+I91+I92+I101+I122+I130+I135+I144</f>
        <v>0</v>
      </c>
    </row>
    <row r="146" spans="1:9" ht="15">
      <c r="A146" s="21">
        <v>49</v>
      </c>
      <c r="B146" s="40" t="s">
        <v>252</v>
      </c>
      <c r="C146" s="401" t="s">
        <v>262</v>
      </c>
      <c r="D146" s="413">
        <f t="shared" si="2"/>
        <v>0</v>
      </c>
      <c r="E146" s="41"/>
      <c r="F146" s="41"/>
      <c r="G146" s="41"/>
      <c r="H146" s="41"/>
      <c r="I146" s="41"/>
    </row>
    <row r="147" spans="1:9" ht="15">
      <c r="A147" s="21">
        <v>50</v>
      </c>
      <c r="B147" s="35" t="s">
        <v>253</v>
      </c>
      <c r="C147" s="402" t="s">
        <v>263</v>
      </c>
      <c r="D147" s="413">
        <f t="shared" si="2"/>
        <v>0</v>
      </c>
      <c r="E147" s="36"/>
      <c r="F147" s="36"/>
      <c r="G147" s="36"/>
      <c r="H147" s="36"/>
      <c r="I147" s="36"/>
    </row>
    <row r="148" spans="1:9" ht="15">
      <c r="A148" s="21">
        <v>51</v>
      </c>
      <c r="B148" s="34" t="s">
        <v>246</v>
      </c>
      <c r="C148" s="401" t="s">
        <v>255</v>
      </c>
      <c r="D148" s="413">
        <f t="shared" si="2"/>
        <v>0</v>
      </c>
      <c r="E148" s="36"/>
      <c r="F148" s="36"/>
      <c r="G148" s="36"/>
      <c r="H148" s="36"/>
      <c r="I148" s="36"/>
    </row>
    <row r="149" spans="1:9" ht="15">
      <c r="A149" s="21">
        <v>52</v>
      </c>
      <c r="B149" s="34" t="s">
        <v>247</v>
      </c>
      <c r="C149" s="402" t="s">
        <v>256</v>
      </c>
      <c r="D149" s="413">
        <f t="shared" si="2"/>
        <v>0</v>
      </c>
      <c r="E149" s="36"/>
      <c r="F149" s="36"/>
      <c r="G149" s="36"/>
      <c r="H149" s="36"/>
      <c r="I149" s="36"/>
    </row>
    <row r="150" spans="1:9" ht="15">
      <c r="A150" s="21">
        <v>53</v>
      </c>
      <c r="B150" s="34" t="s">
        <v>248</v>
      </c>
      <c r="C150" s="401" t="s">
        <v>257</v>
      </c>
      <c r="D150" s="413">
        <f t="shared" si="2"/>
        <v>3746</v>
      </c>
      <c r="E150" s="36">
        <v>3746</v>
      </c>
      <c r="F150" s="36"/>
      <c r="G150" s="36"/>
      <c r="H150" s="36"/>
      <c r="I150" s="36"/>
    </row>
    <row r="151" spans="1:9" ht="15">
      <c r="A151" s="21">
        <v>54</v>
      </c>
      <c r="B151" s="34" t="s">
        <v>249</v>
      </c>
      <c r="C151" s="402" t="s">
        <v>258</v>
      </c>
      <c r="D151" s="413">
        <f t="shared" si="2"/>
        <v>0</v>
      </c>
      <c r="E151" s="36"/>
      <c r="F151" s="36"/>
      <c r="G151" s="36"/>
      <c r="H151" s="36"/>
      <c r="I151" s="36"/>
    </row>
    <row r="152" spans="1:9" ht="15">
      <c r="A152" s="21">
        <v>55</v>
      </c>
      <c r="B152" s="34" t="s">
        <v>250</v>
      </c>
      <c r="C152" s="401" t="s">
        <v>259</v>
      </c>
      <c r="D152" s="413">
        <f t="shared" si="2"/>
        <v>0</v>
      </c>
      <c r="E152" s="36"/>
      <c r="F152" s="36"/>
      <c r="G152" s="36"/>
      <c r="H152" s="36"/>
      <c r="I152" s="36"/>
    </row>
    <row r="153" spans="1:9" ht="15">
      <c r="A153" s="21">
        <v>56</v>
      </c>
      <c r="B153" s="34" t="s">
        <v>251</v>
      </c>
      <c r="C153" s="402" t="s">
        <v>260</v>
      </c>
      <c r="D153" s="413">
        <f t="shared" si="2"/>
        <v>0</v>
      </c>
      <c r="E153" s="36"/>
      <c r="F153" s="36"/>
      <c r="G153" s="36"/>
      <c r="H153" s="36"/>
      <c r="I153" s="36"/>
    </row>
    <row r="154" spans="1:9" ht="15">
      <c r="A154" s="21">
        <v>57</v>
      </c>
      <c r="B154" s="35" t="s">
        <v>373</v>
      </c>
      <c r="C154" s="402" t="s">
        <v>261</v>
      </c>
      <c r="D154" s="413">
        <f>SUM(E154:I154)</f>
        <v>3746</v>
      </c>
      <c r="E154" s="417">
        <f>SUM(E146:E153)</f>
        <v>3746</v>
      </c>
      <c r="F154" s="417">
        <f>SUM(F146:F153)</f>
        <v>0</v>
      </c>
      <c r="G154" s="417">
        <f>SUM(G146:G153)</f>
        <v>0</v>
      </c>
      <c r="H154" s="417">
        <f>SUM(H146:H153)</f>
        <v>0</v>
      </c>
      <c r="I154" s="417">
        <f>SUM(I146:I153)</f>
        <v>0</v>
      </c>
    </row>
    <row r="155" spans="1:9" ht="15">
      <c r="A155" s="21">
        <v>58</v>
      </c>
      <c r="B155" s="35" t="s">
        <v>254</v>
      </c>
      <c r="C155" s="402" t="s">
        <v>264</v>
      </c>
      <c r="D155" s="413">
        <f>SUM(E155:I155)</f>
        <v>0</v>
      </c>
      <c r="E155" s="36"/>
      <c r="F155" s="36"/>
      <c r="G155" s="36"/>
      <c r="H155" s="36"/>
      <c r="I155" s="36"/>
    </row>
    <row r="156" spans="1:9" ht="15.75" thickBot="1">
      <c r="A156" s="21">
        <v>59</v>
      </c>
      <c r="B156" s="47" t="s">
        <v>374</v>
      </c>
      <c r="C156" s="418" t="s">
        <v>265</v>
      </c>
      <c r="D156" s="413">
        <f>SUM(E156:I156)</f>
        <v>3746</v>
      </c>
      <c r="E156" s="419">
        <f>SUM(E154:E155)</f>
        <v>3746</v>
      </c>
      <c r="F156" s="419">
        <f>SUM(F154:F155)</f>
        <v>0</v>
      </c>
      <c r="G156" s="419">
        <f>SUM(G154:G155)</f>
        <v>0</v>
      </c>
      <c r="H156" s="419">
        <f>SUM(H154:H155)</f>
        <v>0</v>
      </c>
      <c r="I156" s="419">
        <f>SUM(I154:I155)</f>
        <v>0</v>
      </c>
    </row>
    <row r="157" spans="1:9" ht="15.75" thickBot="1">
      <c r="A157" s="420">
        <v>60</v>
      </c>
      <c r="B157" s="421" t="s">
        <v>375</v>
      </c>
      <c r="C157" s="422"/>
      <c r="D157" s="423">
        <f>SUM(E157:I157)</f>
        <v>30060</v>
      </c>
      <c r="E157" s="424">
        <f>E145+E156</f>
        <v>24174</v>
      </c>
      <c r="F157" s="424">
        <f>F145+F156</f>
        <v>0</v>
      </c>
      <c r="G157" s="424">
        <f>G145+G156</f>
        <v>5886</v>
      </c>
      <c r="H157" s="424">
        <f>H145+H156</f>
        <v>0</v>
      </c>
      <c r="I157" s="424">
        <f>I145+I156</f>
        <v>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390" t="s">
        <v>350</v>
      </c>
      <c r="D1" s="122" t="s">
        <v>358</v>
      </c>
    </row>
    <row r="2" spans="2:9" ht="18.75">
      <c r="B2" s="391" t="s">
        <v>620</v>
      </c>
      <c r="C2" s="392"/>
      <c r="D2" s="123" t="s">
        <v>703</v>
      </c>
      <c r="E2" s="393"/>
      <c r="F2" s="393"/>
      <c r="G2" s="393"/>
      <c r="H2" s="393"/>
      <c r="I2" s="393"/>
    </row>
    <row r="3" spans="2:4" ht="18.75">
      <c r="B3" s="394" t="s">
        <v>698</v>
      </c>
      <c r="D3" s="117" t="s">
        <v>354</v>
      </c>
    </row>
    <row r="4" spans="2:4" ht="18.75">
      <c r="B4" s="395" t="s">
        <v>607</v>
      </c>
      <c r="D4" s="117"/>
    </row>
    <row r="5" spans="2:9" ht="15">
      <c r="B5" s="396"/>
      <c r="C5" s="396"/>
      <c r="D5" s="396" t="s">
        <v>346</v>
      </c>
      <c r="E5" s="396" t="s">
        <v>341</v>
      </c>
      <c r="F5" s="396" t="s">
        <v>342</v>
      </c>
      <c r="G5" s="396" t="s">
        <v>343</v>
      </c>
      <c r="H5" s="396" t="s">
        <v>344</v>
      </c>
      <c r="I5" s="396" t="s">
        <v>345</v>
      </c>
    </row>
    <row r="6" spans="1:9" ht="15" customHeight="1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/>
    </row>
    <row r="8" spans="1:9" ht="15" customHeight="1">
      <c r="A8" s="4" t="s">
        <v>7</v>
      </c>
      <c r="B8" s="8" t="s">
        <v>8</v>
      </c>
      <c r="C8" s="14" t="s">
        <v>9</v>
      </c>
      <c r="D8" s="397">
        <f aca="true" t="shared" si="0" ref="D8:D71">SUM(E8:I8)</f>
        <v>5184</v>
      </c>
      <c r="E8" s="17">
        <v>5184</v>
      </c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397">
        <f t="shared" si="0"/>
        <v>0</v>
      </c>
      <c r="E9" s="17"/>
      <c r="F9" s="17"/>
      <c r="G9" s="17"/>
      <c r="H9" s="17"/>
      <c r="I9" s="17"/>
    </row>
    <row r="10" spans="1:9" ht="15" customHeight="1">
      <c r="A10" s="4" t="s">
        <v>13</v>
      </c>
      <c r="B10" s="9" t="s">
        <v>14</v>
      </c>
      <c r="C10" s="14" t="s">
        <v>15</v>
      </c>
      <c r="D10" s="397">
        <f t="shared" si="0"/>
        <v>0</v>
      </c>
      <c r="E10" s="17"/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397">
        <f t="shared" si="0"/>
        <v>0</v>
      </c>
      <c r="E11" s="17"/>
      <c r="F11" s="17"/>
      <c r="G11" s="17"/>
      <c r="H11" s="17"/>
      <c r="I11" s="17"/>
    </row>
    <row r="12" spans="1:9" ht="15" customHeight="1">
      <c r="A12" s="4" t="s">
        <v>19</v>
      </c>
      <c r="B12" s="9" t="s">
        <v>638</v>
      </c>
      <c r="C12" s="14" t="s">
        <v>20</v>
      </c>
      <c r="D12" s="397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640</v>
      </c>
      <c r="C13" s="14" t="s">
        <v>22</v>
      </c>
      <c r="D13" s="397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376</v>
      </c>
      <c r="C14" s="15" t="s">
        <v>24</v>
      </c>
      <c r="D14" s="397">
        <f t="shared" si="0"/>
        <v>5184</v>
      </c>
      <c r="E14" s="397">
        <f>SUM(E8:E13)</f>
        <v>5184</v>
      </c>
      <c r="F14" s="397">
        <f>SUM(F8:F13)</f>
        <v>0</v>
      </c>
      <c r="G14" s="397">
        <f>SUM(G8:G13)</f>
        <v>0</v>
      </c>
      <c r="H14" s="397">
        <f>SUM(H8:H13)</f>
        <v>0</v>
      </c>
      <c r="I14" s="397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397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397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397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397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397">
        <f t="shared" si="0"/>
        <v>189</v>
      </c>
      <c r="E19" s="397">
        <f>SUM(E20:E26)</f>
        <v>189</v>
      </c>
      <c r="F19" s="397">
        <f>SUM(F20:F26)</f>
        <v>0</v>
      </c>
      <c r="G19" s="397">
        <f>SUM(G20:G26)</f>
        <v>0</v>
      </c>
      <c r="H19" s="397">
        <f>SUM(H20:H26)</f>
        <v>0</v>
      </c>
      <c r="I19" s="397">
        <f>SUM(I20:I26)</f>
        <v>0</v>
      </c>
    </row>
    <row r="20" spans="1:9" ht="15" customHeight="1">
      <c r="A20" s="4"/>
      <c r="B20" s="9" t="s">
        <v>289</v>
      </c>
      <c r="C20" s="14" t="s">
        <v>335</v>
      </c>
      <c r="D20" s="397">
        <f t="shared" si="0"/>
        <v>0</v>
      </c>
      <c r="E20" s="17"/>
      <c r="F20" s="17"/>
      <c r="G20" s="17"/>
      <c r="H20" s="17"/>
      <c r="I20" s="17"/>
    </row>
    <row r="21" spans="1:9" ht="15" customHeight="1">
      <c r="A21" s="4"/>
      <c r="B21" s="9" t="s">
        <v>290</v>
      </c>
      <c r="C21" s="14" t="s">
        <v>334</v>
      </c>
      <c r="D21" s="397">
        <f t="shared" si="0"/>
        <v>0</v>
      </c>
      <c r="E21" s="17"/>
      <c r="F21" s="17"/>
      <c r="G21" s="17"/>
      <c r="H21" s="17"/>
      <c r="I21" s="17"/>
    </row>
    <row r="22" spans="1:9" ht="15" customHeight="1">
      <c r="A22" s="4"/>
      <c r="B22" s="9" t="s">
        <v>291</v>
      </c>
      <c r="C22" s="14" t="s">
        <v>336</v>
      </c>
      <c r="D22" s="397">
        <f t="shared" si="0"/>
        <v>0</v>
      </c>
      <c r="E22" s="17"/>
      <c r="F22" s="17"/>
      <c r="G22" s="17"/>
      <c r="H22" s="17"/>
      <c r="I22" s="17"/>
    </row>
    <row r="23" spans="1:9" ht="15" customHeight="1">
      <c r="A23" s="4"/>
      <c r="B23" s="9" t="s">
        <v>292</v>
      </c>
      <c r="C23" s="14" t="s">
        <v>337</v>
      </c>
      <c r="D23" s="397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338</v>
      </c>
      <c r="D24" s="397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339</v>
      </c>
      <c r="D25" s="397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9" t="s">
        <v>352</v>
      </c>
      <c r="C26" s="14" t="s">
        <v>353</v>
      </c>
      <c r="D26" s="397">
        <f t="shared" si="0"/>
        <v>189</v>
      </c>
      <c r="E26" s="17">
        <v>189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377</v>
      </c>
      <c r="C27" s="15" t="s">
        <v>41</v>
      </c>
      <c r="D27" s="397">
        <f t="shared" si="0"/>
        <v>5373</v>
      </c>
      <c r="E27" s="397">
        <f>SUM(E14:E19)</f>
        <v>5373</v>
      </c>
      <c r="F27" s="397">
        <f>SUM(F14:F19)</f>
        <v>0</v>
      </c>
      <c r="G27" s="397">
        <f>SUM(G14:G19)</f>
        <v>0</v>
      </c>
      <c r="H27" s="397">
        <f>SUM(H14:H19)</f>
        <v>0</v>
      </c>
      <c r="I27" s="397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397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397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397">
        <f t="shared" si="0"/>
        <v>0</v>
      </c>
      <c r="E30" s="17"/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397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397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378</v>
      </c>
      <c r="C33" s="15" t="s">
        <v>58</v>
      </c>
      <c r="D33" s="397">
        <f t="shared" si="0"/>
        <v>0</v>
      </c>
      <c r="E33" s="397">
        <f>SUM(E28:E32)</f>
        <v>0</v>
      </c>
      <c r="F33" s="397">
        <f>SUM(F28:F32)</f>
        <v>0</v>
      </c>
      <c r="G33" s="397">
        <f>SUM(G28:G32)</f>
        <v>0</v>
      </c>
      <c r="H33" s="397">
        <f>SUM(H28:H32)</f>
        <v>0</v>
      </c>
      <c r="I33" s="397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397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397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379</v>
      </c>
      <c r="C36" s="15" t="s">
        <v>66</v>
      </c>
      <c r="D36" s="397">
        <f t="shared" si="0"/>
        <v>0</v>
      </c>
      <c r="E36" s="397">
        <f>SUM(E34:E35)</f>
        <v>0</v>
      </c>
      <c r="F36" s="397">
        <f>SUM(F34:F35)</f>
        <v>0</v>
      </c>
      <c r="G36" s="397">
        <f>SUM(G34:G35)</f>
        <v>0</v>
      </c>
      <c r="H36" s="397">
        <f>SUM(H34:H35)</f>
        <v>0</v>
      </c>
      <c r="I36" s="397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397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397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397">
        <f t="shared" si="0"/>
        <v>2000</v>
      </c>
      <c r="E39" s="17">
        <v>2000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397">
        <f t="shared" si="0"/>
        <v>0</v>
      </c>
      <c r="E40" s="17"/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397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397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397">
        <f t="shared" si="0"/>
        <v>0</v>
      </c>
      <c r="E43" s="17"/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397">
        <f t="shared" si="0"/>
        <v>0</v>
      </c>
      <c r="E44" s="17"/>
      <c r="F44" s="17"/>
      <c r="G44" s="17"/>
      <c r="H44" s="17"/>
      <c r="I44" s="17"/>
    </row>
    <row r="45" spans="1:9" ht="15" customHeight="1">
      <c r="A45" s="5" t="s">
        <v>91</v>
      </c>
      <c r="B45" s="10" t="s">
        <v>380</v>
      </c>
      <c r="C45" s="15" t="s">
        <v>92</v>
      </c>
      <c r="D45" s="397">
        <f t="shared" si="0"/>
        <v>0</v>
      </c>
      <c r="E45" s="397">
        <f>SUM(E40:E44)</f>
        <v>0</v>
      </c>
      <c r="F45" s="397">
        <f>SUM(F40:F44)</f>
        <v>0</v>
      </c>
      <c r="G45" s="397">
        <f>SUM(G40:G44)</f>
        <v>0</v>
      </c>
      <c r="H45" s="397">
        <f>SUM(H40:H44)</f>
        <v>0</v>
      </c>
      <c r="I45" s="397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397">
        <f t="shared" si="0"/>
        <v>0</v>
      </c>
      <c r="E46" s="17"/>
      <c r="F46" s="17"/>
      <c r="G46" s="17"/>
      <c r="H46" s="17"/>
      <c r="I46" s="17"/>
    </row>
    <row r="47" spans="1:9" ht="15" customHeight="1">
      <c r="A47" s="5" t="s">
        <v>96</v>
      </c>
      <c r="B47" s="10" t="s">
        <v>381</v>
      </c>
      <c r="C47" s="15" t="s">
        <v>97</v>
      </c>
      <c r="D47" s="397">
        <f t="shared" si="0"/>
        <v>2000</v>
      </c>
      <c r="E47" s="397">
        <f>E36+E37+E38+E39+E45+E46</f>
        <v>2000</v>
      </c>
      <c r="F47" s="397">
        <f>F36+F37+F38+F39+F45+F46</f>
        <v>0</v>
      </c>
      <c r="G47" s="397">
        <f>G36+G37+G38+G39+G45+G46</f>
        <v>0</v>
      </c>
      <c r="H47" s="397">
        <f>H36+H37+H38+H39+H45+H46</f>
        <v>0</v>
      </c>
      <c r="I47" s="397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397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397">
        <f t="shared" si="0"/>
        <v>0</v>
      </c>
      <c r="E49" s="17"/>
      <c r="F49" s="17"/>
      <c r="G49" s="17"/>
      <c r="H49" s="17"/>
      <c r="I49" s="17"/>
    </row>
    <row r="50" spans="1:9" ht="15" customHeight="1">
      <c r="A50" s="4" t="s">
        <v>104</v>
      </c>
      <c r="B50" s="11" t="s">
        <v>105</v>
      </c>
      <c r="C50" s="14" t="s">
        <v>106</v>
      </c>
      <c r="D50" s="397">
        <f t="shared" si="0"/>
        <v>0</v>
      </c>
      <c r="E50" s="397">
        <f>SUM(E51:E52)</f>
        <v>0</v>
      </c>
      <c r="F50" s="397">
        <f>SUM(F51:F52)</f>
        <v>0</v>
      </c>
      <c r="G50" s="397">
        <f>SUM(G51:G52)</f>
        <v>0</v>
      </c>
      <c r="H50" s="397">
        <f>SUM(H51:H52)</f>
        <v>0</v>
      </c>
      <c r="I50" s="397">
        <f>SUM(I51:I52)</f>
        <v>0</v>
      </c>
    </row>
    <row r="51" spans="1:9" ht="15" customHeight="1">
      <c r="A51" s="4"/>
      <c r="B51" s="27" t="s">
        <v>244</v>
      </c>
      <c r="C51" s="14" t="s">
        <v>330</v>
      </c>
      <c r="D51" s="397">
        <f t="shared" si="0"/>
        <v>0</v>
      </c>
      <c r="E51" s="17"/>
      <c r="F51" s="17"/>
      <c r="G51" s="17"/>
      <c r="H51" s="17"/>
      <c r="I51" s="17"/>
    </row>
    <row r="52" spans="1:9" ht="15" customHeight="1">
      <c r="A52" s="4"/>
      <c r="B52" s="27" t="s">
        <v>245</v>
      </c>
      <c r="C52" s="14" t="s">
        <v>331</v>
      </c>
      <c r="D52" s="397">
        <f t="shared" si="0"/>
        <v>0</v>
      </c>
      <c r="E52" s="17"/>
      <c r="F52" s="17"/>
      <c r="G52" s="17"/>
      <c r="H52" s="17"/>
      <c r="I52" s="17"/>
    </row>
    <row r="53" spans="1:9" ht="15" customHeight="1">
      <c r="A53" s="4" t="s">
        <v>107</v>
      </c>
      <c r="B53" s="11" t="s">
        <v>333</v>
      </c>
      <c r="C53" s="14" t="s">
        <v>108</v>
      </c>
      <c r="D53" s="397">
        <f t="shared" si="0"/>
        <v>0</v>
      </c>
      <c r="E53" s="17"/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397">
        <f t="shared" si="0"/>
        <v>0</v>
      </c>
      <c r="E54" s="17"/>
      <c r="F54" s="17"/>
      <c r="G54" s="17"/>
      <c r="H54" s="17"/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397">
        <f t="shared" si="0"/>
        <v>0</v>
      </c>
      <c r="E55" s="17"/>
      <c r="F55" s="17"/>
      <c r="G55" s="17"/>
      <c r="H55" s="17"/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397">
        <f t="shared" si="0"/>
        <v>0</v>
      </c>
      <c r="E56" s="17"/>
      <c r="F56" s="17"/>
      <c r="G56" s="398"/>
      <c r="H56" s="17"/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397">
        <f t="shared" si="0"/>
        <v>0</v>
      </c>
      <c r="E57" s="17"/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397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397">
        <f t="shared" si="0"/>
        <v>0</v>
      </c>
      <c r="E59" s="17"/>
      <c r="F59" s="17"/>
      <c r="G59" s="17"/>
      <c r="H59" s="17"/>
      <c r="I59" s="17"/>
    </row>
    <row r="60" spans="1:9" ht="15" customHeight="1">
      <c r="A60" s="5" t="s">
        <v>127</v>
      </c>
      <c r="B60" s="12" t="s">
        <v>382</v>
      </c>
      <c r="C60" s="15" t="s">
        <v>128</v>
      </c>
      <c r="D60" s="397">
        <f t="shared" si="0"/>
        <v>0</v>
      </c>
      <c r="E60" s="397">
        <f>E48+E49+E50+E53+E54+E55+E56+E57+E58+E59</f>
        <v>0</v>
      </c>
      <c r="F60" s="397">
        <f>F48+F49+F50+F53+F54+F55+F56+F57+F58+F59</f>
        <v>0</v>
      </c>
      <c r="G60" s="397">
        <f>G48+G49+G50+G53+G54+G55+G56+G57+G58+G59</f>
        <v>0</v>
      </c>
      <c r="H60" s="397">
        <f>H48+H49+H50+H53+H54+H55+H56+H57+H58+H59</f>
        <v>0</v>
      </c>
      <c r="I60" s="397">
        <f>I48+I49+I50+I53+I54+I55+I56+I57+I58+I59</f>
        <v>0</v>
      </c>
    </row>
    <row r="61" spans="1:9" ht="15" customHeight="1">
      <c r="A61" s="4">
        <v>45</v>
      </c>
      <c r="B61" s="11" t="s">
        <v>129</v>
      </c>
      <c r="C61" s="14" t="s">
        <v>130</v>
      </c>
      <c r="D61" s="397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397">
        <f t="shared" si="0"/>
        <v>0</v>
      </c>
      <c r="E62" s="17"/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397">
        <f t="shared" si="0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397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397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383</v>
      </c>
      <c r="C66" s="15" t="s">
        <v>139</v>
      </c>
      <c r="D66" s="397">
        <f t="shared" si="0"/>
        <v>0</v>
      </c>
      <c r="E66" s="397">
        <f>SUM(E61:E65)</f>
        <v>0</v>
      </c>
      <c r="F66" s="397">
        <f>SUM(F61:F65)</f>
        <v>0</v>
      </c>
      <c r="G66" s="397">
        <f>SUM(G61:G65)</f>
        <v>0</v>
      </c>
      <c r="H66" s="397">
        <f>SUM(H61:H65)</f>
        <v>0</v>
      </c>
      <c r="I66" s="397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397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397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397">
        <f t="shared" si="0"/>
        <v>0</v>
      </c>
      <c r="E69" s="17"/>
      <c r="F69" s="17"/>
      <c r="G69" s="17"/>
      <c r="H69" s="17"/>
      <c r="I69" s="17"/>
    </row>
    <row r="70" spans="1:9" ht="15" customHeight="1">
      <c r="A70" s="5">
        <v>54</v>
      </c>
      <c r="B70" s="10" t="s">
        <v>384</v>
      </c>
      <c r="C70" s="15" t="s">
        <v>146</v>
      </c>
      <c r="D70" s="397">
        <f t="shared" si="0"/>
        <v>0</v>
      </c>
      <c r="E70" s="397">
        <f>SUM(E67:E69)</f>
        <v>0</v>
      </c>
      <c r="F70" s="397">
        <f>SUM(F67:F69)</f>
        <v>0</v>
      </c>
      <c r="G70" s="397">
        <f>SUM(G67:G69)</f>
        <v>0</v>
      </c>
      <c r="H70" s="397">
        <f>SUM(H67:H69)</f>
        <v>0</v>
      </c>
      <c r="I70" s="397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397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397">
        <f aca="true" t="shared" si="1" ref="D72:D89">SUM(E72:I72)</f>
        <v>0</v>
      </c>
      <c r="E72" s="17"/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397">
        <f t="shared" si="1"/>
        <v>0</v>
      </c>
      <c r="E73" s="17"/>
      <c r="F73" s="17"/>
      <c r="G73" s="17"/>
      <c r="H73" s="17"/>
      <c r="I73" s="17"/>
    </row>
    <row r="74" spans="1:9" ht="15" customHeight="1" thickBot="1">
      <c r="A74" s="57">
        <v>58</v>
      </c>
      <c r="B74" s="58" t="s">
        <v>385</v>
      </c>
      <c r="C74" s="59" t="s">
        <v>153</v>
      </c>
      <c r="D74" s="397">
        <f t="shared" si="1"/>
        <v>0</v>
      </c>
      <c r="E74" s="399">
        <f>SUM(E71:E73)</f>
        <v>0</v>
      </c>
      <c r="F74" s="399">
        <f>SUM(F71:F73)</f>
        <v>0</v>
      </c>
      <c r="G74" s="399">
        <f>SUM(G71:G73)</f>
        <v>0</v>
      </c>
      <c r="H74" s="399">
        <f>SUM(H71:H73)</f>
        <v>0</v>
      </c>
      <c r="I74" s="399">
        <f>SUM(I71:I73)</f>
        <v>0</v>
      </c>
    </row>
    <row r="75" spans="1:9" ht="15" customHeight="1" thickBot="1">
      <c r="A75" s="62">
        <v>59</v>
      </c>
      <c r="B75" s="63" t="s">
        <v>386</v>
      </c>
      <c r="C75" s="64" t="s">
        <v>154</v>
      </c>
      <c r="D75" s="397">
        <f t="shared" si="1"/>
        <v>7373</v>
      </c>
      <c r="E75" s="400">
        <f>E27+E33+E47+E60+E66+E70+E74</f>
        <v>7373</v>
      </c>
      <c r="F75" s="400">
        <f>F27+F33+F47+F60+F66+F70+F74</f>
        <v>0</v>
      </c>
      <c r="G75" s="400">
        <f>G27+G33+G47+G60+G66+G70+G74</f>
        <v>0</v>
      </c>
      <c r="H75" s="400">
        <f>H27+H33+H47+H60+H66+H70+H74</f>
        <v>0</v>
      </c>
      <c r="I75" s="400">
        <f>I27+I33+I47+I60+I66+I70+I74</f>
        <v>0</v>
      </c>
    </row>
    <row r="76" spans="1:9" ht="15">
      <c r="A76" s="61">
        <v>60</v>
      </c>
      <c r="B76" s="40" t="s">
        <v>273</v>
      </c>
      <c r="C76" s="401" t="s">
        <v>276</v>
      </c>
      <c r="D76" s="397">
        <f t="shared" si="1"/>
        <v>0</v>
      </c>
      <c r="E76" s="401"/>
      <c r="F76" s="401"/>
      <c r="G76" s="401"/>
      <c r="H76" s="401"/>
      <c r="I76" s="401"/>
    </row>
    <row r="77" spans="1:9" ht="15">
      <c r="A77" s="5">
        <v>61</v>
      </c>
      <c r="B77" s="35" t="s">
        <v>274</v>
      </c>
      <c r="C77" s="402" t="s">
        <v>277</v>
      </c>
      <c r="D77" s="397">
        <f t="shared" si="1"/>
        <v>0</v>
      </c>
      <c r="E77" s="402"/>
      <c r="F77" s="402"/>
      <c r="G77" s="402"/>
      <c r="H77" s="402"/>
      <c r="I77" s="402"/>
    </row>
    <row r="78" spans="1:9" ht="15">
      <c r="A78" s="5">
        <v>62</v>
      </c>
      <c r="B78" s="9" t="s">
        <v>266</v>
      </c>
      <c r="C78" s="402" t="s">
        <v>278</v>
      </c>
      <c r="D78" s="397">
        <f t="shared" si="1"/>
        <v>0</v>
      </c>
      <c r="E78" s="402"/>
      <c r="F78" s="402"/>
      <c r="G78" s="402"/>
      <c r="H78" s="402"/>
      <c r="I78" s="402"/>
    </row>
    <row r="79" spans="1:9" ht="15">
      <c r="A79" s="5">
        <v>63</v>
      </c>
      <c r="B79" s="9" t="s">
        <v>267</v>
      </c>
      <c r="C79" s="402" t="s">
        <v>279</v>
      </c>
      <c r="D79" s="397">
        <f t="shared" si="1"/>
        <v>0</v>
      </c>
      <c r="E79" s="402"/>
      <c r="F79" s="402"/>
      <c r="G79" s="402"/>
      <c r="H79" s="402"/>
      <c r="I79" s="402"/>
    </row>
    <row r="80" spans="1:9" ht="15">
      <c r="A80" s="5">
        <v>64</v>
      </c>
      <c r="B80" s="10" t="s">
        <v>387</v>
      </c>
      <c r="C80" s="402" t="s">
        <v>280</v>
      </c>
      <c r="D80" s="397">
        <f t="shared" si="1"/>
        <v>0</v>
      </c>
      <c r="E80" s="402">
        <f>SUM(E78:E79)</f>
        <v>0</v>
      </c>
      <c r="F80" s="402">
        <f>SUM(F78:F79)</f>
        <v>0</v>
      </c>
      <c r="G80" s="402">
        <f>SUM(G78:G79)</f>
        <v>0</v>
      </c>
      <c r="H80" s="402">
        <f>SUM(H78:H79)</f>
        <v>0</v>
      </c>
      <c r="I80" s="402">
        <f>SUM(I78:I79)</f>
        <v>0</v>
      </c>
    </row>
    <row r="81" spans="1:9" ht="15">
      <c r="A81" s="5">
        <v>65</v>
      </c>
      <c r="B81" s="34" t="s">
        <v>268</v>
      </c>
      <c r="C81" s="402" t="s">
        <v>281</v>
      </c>
      <c r="D81" s="397">
        <f t="shared" si="1"/>
        <v>0</v>
      </c>
      <c r="E81" s="402"/>
      <c r="F81" s="402"/>
      <c r="G81" s="402"/>
      <c r="H81" s="402"/>
      <c r="I81" s="402"/>
    </row>
    <row r="82" spans="1:9" ht="15">
      <c r="A82" s="5">
        <v>66</v>
      </c>
      <c r="B82" s="34" t="s">
        <v>269</v>
      </c>
      <c r="C82" s="402" t="s">
        <v>282</v>
      </c>
      <c r="D82" s="397">
        <f t="shared" si="1"/>
        <v>0</v>
      </c>
      <c r="E82" s="402"/>
      <c r="F82" s="402"/>
      <c r="G82" s="402"/>
      <c r="H82" s="402"/>
      <c r="I82" s="402"/>
    </row>
    <row r="83" spans="1:9" ht="15">
      <c r="A83" s="5">
        <v>67</v>
      </c>
      <c r="B83" s="34" t="s">
        <v>270</v>
      </c>
      <c r="C83" s="402" t="s">
        <v>283</v>
      </c>
      <c r="D83" s="397">
        <f t="shared" si="1"/>
        <v>7373</v>
      </c>
      <c r="E83" s="403"/>
      <c r="F83" s="404">
        <v>7373</v>
      </c>
      <c r="G83" s="403"/>
      <c r="H83" s="403"/>
      <c r="I83" s="403"/>
    </row>
    <row r="84" spans="1:9" ht="15">
      <c r="A84" s="5">
        <v>68</v>
      </c>
      <c r="B84" s="34" t="s">
        <v>271</v>
      </c>
      <c r="C84" s="402" t="s">
        <v>284</v>
      </c>
      <c r="D84" s="397">
        <f t="shared" si="1"/>
        <v>0</v>
      </c>
      <c r="E84" s="405"/>
      <c r="F84" s="406"/>
      <c r="G84" s="405"/>
      <c r="H84" s="405"/>
      <c r="I84" s="405"/>
    </row>
    <row r="85" spans="1:9" ht="15">
      <c r="A85" s="5">
        <v>69</v>
      </c>
      <c r="B85" s="11" t="s">
        <v>272</v>
      </c>
      <c r="C85" s="402" t="s">
        <v>285</v>
      </c>
      <c r="D85" s="397">
        <f t="shared" si="1"/>
        <v>0</v>
      </c>
      <c r="E85" s="405"/>
      <c r="F85" s="406"/>
      <c r="G85" s="405"/>
      <c r="H85" s="405"/>
      <c r="I85" s="405"/>
    </row>
    <row r="86" spans="1:9" ht="15">
      <c r="A86" s="5">
        <v>70</v>
      </c>
      <c r="B86" s="12" t="s">
        <v>388</v>
      </c>
      <c r="C86" s="402" t="s">
        <v>286</v>
      </c>
      <c r="D86" s="397">
        <f t="shared" si="1"/>
        <v>7373</v>
      </c>
      <c r="E86" s="405">
        <f>(SUM(E80:E85))+E76+E77</f>
        <v>0</v>
      </c>
      <c r="F86" s="407">
        <f>(SUM(F80:F85))+F76+F77</f>
        <v>7373</v>
      </c>
      <c r="G86" s="405">
        <f>(SUM(G80:G85))+G76+G77</f>
        <v>0</v>
      </c>
      <c r="H86" s="405">
        <f>(SUM(H80:H85))+H76+H77</f>
        <v>0</v>
      </c>
      <c r="I86" s="405">
        <f>(SUM(I80:I85))+I76+I77</f>
        <v>0</v>
      </c>
    </row>
    <row r="87" spans="1:9" ht="15">
      <c r="A87" s="5">
        <v>71</v>
      </c>
      <c r="B87" s="35" t="s">
        <v>275</v>
      </c>
      <c r="C87" s="402" t="s">
        <v>287</v>
      </c>
      <c r="D87" s="397">
        <f t="shared" si="1"/>
        <v>0</v>
      </c>
      <c r="E87" s="405"/>
      <c r="F87" s="407"/>
      <c r="G87" s="405"/>
      <c r="H87" s="405"/>
      <c r="I87" s="405"/>
    </row>
    <row r="88" spans="1:9" ht="15">
      <c r="A88" s="5">
        <v>72</v>
      </c>
      <c r="B88" s="35" t="s">
        <v>389</v>
      </c>
      <c r="C88" s="402" t="s">
        <v>288</v>
      </c>
      <c r="D88" s="397">
        <f t="shared" si="1"/>
        <v>7373</v>
      </c>
      <c r="E88" s="405">
        <f>SUM(E86:E87)</f>
        <v>0</v>
      </c>
      <c r="F88" s="407">
        <f>SUM(F86:F87)</f>
        <v>7373</v>
      </c>
      <c r="G88" s="405">
        <f>SUM(G86:G87)</f>
        <v>0</v>
      </c>
      <c r="H88" s="405">
        <f>SUM(H86:H87)</f>
        <v>0</v>
      </c>
      <c r="I88" s="405">
        <f>SUM(I86:I87)</f>
        <v>0</v>
      </c>
    </row>
    <row r="89" spans="1:9" ht="15.75" thickBot="1">
      <c r="A89" s="408">
        <v>73</v>
      </c>
      <c r="B89" s="409" t="s">
        <v>390</v>
      </c>
      <c r="C89" s="409"/>
      <c r="D89" s="410">
        <f t="shared" si="1"/>
        <v>14746</v>
      </c>
      <c r="E89" s="411">
        <f>E75+E88</f>
        <v>7373</v>
      </c>
      <c r="F89" s="412">
        <f>F75+F88</f>
        <v>7373</v>
      </c>
      <c r="G89" s="411">
        <f>G75+G88</f>
        <v>0</v>
      </c>
      <c r="H89" s="411">
        <f>H75+H88</f>
        <v>0</v>
      </c>
      <c r="I89" s="411">
        <f>I75+I88</f>
        <v>0</v>
      </c>
    </row>
    <row r="90" spans="1:9" ht="15.75" thickTop="1">
      <c r="A90" s="22">
        <v>1</v>
      </c>
      <c r="B90" s="26" t="s">
        <v>365</v>
      </c>
      <c r="C90" s="24" t="s">
        <v>155</v>
      </c>
      <c r="D90" s="413">
        <f aca="true" t="shared" si="2" ref="D90:D153">SUM(E90:I90)</f>
        <v>5072</v>
      </c>
      <c r="E90" s="413"/>
      <c r="F90" s="413">
        <v>5072</v>
      </c>
      <c r="G90" s="413"/>
      <c r="H90" s="413"/>
      <c r="I90" s="413"/>
    </row>
    <row r="91" spans="1:9" ht="15">
      <c r="A91" s="22">
        <v>2</v>
      </c>
      <c r="B91" s="10" t="s">
        <v>156</v>
      </c>
      <c r="C91" s="24" t="s">
        <v>157</v>
      </c>
      <c r="D91" s="413">
        <f t="shared" si="2"/>
        <v>1471</v>
      </c>
      <c r="E91" s="413"/>
      <c r="F91" s="413">
        <v>1471</v>
      </c>
      <c r="G91" s="413"/>
      <c r="H91" s="413"/>
      <c r="I91" s="413"/>
    </row>
    <row r="92" spans="1:9" ht="15">
      <c r="A92" s="22">
        <v>3</v>
      </c>
      <c r="B92" s="10" t="s">
        <v>366</v>
      </c>
      <c r="C92" s="24" t="s">
        <v>158</v>
      </c>
      <c r="D92" s="413">
        <f t="shared" si="2"/>
        <v>830</v>
      </c>
      <c r="E92" s="413"/>
      <c r="F92" s="413">
        <v>830</v>
      </c>
      <c r="G92" s="413"/>
      <c r="H92" s="413"/>
      <c r="I92" s="413"/>
    </row>
    <row r="93" spans="1:9" ht="15">
      <c r="A93" s="22">
        <v>4</v>
      </c>
      <c r="B93" s="11" t="s">
        <v>159</v>
      </c>
      <c r="C93" s="23" t="s">
        <v>160</v>
      </c>
      <c r="D93" s="413">
        <f t="shared" si="2"/>
        <v>0</v>
      </c>
      <c r="E93" s="25"/>
      <c r="F93" s="25"/>
      <c r="G93" s="25"/>
      <c r="H93" s="25"/>
      <c r="I93" s="25"/>
    </row>
    <row r="94" spans="1:9" ht="15">
      <c r="A94" s="22">
        <v>5</v>
      </c>
      <c r="B94" s="11" t="s">
        <v>161</v>
      </c>
      <c r="C94" s="23" t="s">
        <v>162</v>
      </c>
      <c r="D94" s="413">
        <f t="shared" si="2"/>
        <v>0</v>
      </c>
      <c r="E94" s="25"/>
      <c r="F94" s="25"/>
      <c r="G94" s="25"/>
      <c r="H94" s="25"/>
      <c r="I94" s="25"/>
    </row>
    <row r="95" spans="1:9" ht="15">
      <c r="A95" s="22">
        <v>6</v>
      </c>
      <c r="B95" s="28" t="s">
        <v>163</v>
      </c>
      <c r="C95" s="23" t="s">
        <v>164</v>
      </c>
      <c r="D95" s="413">
        <f t="shared" si="2"/>
        <v>0</v>
      </c>
      <c r="E95" s="25"/>
      <c r="F95" s="25"/>
      <c r="G95" s="25"/>
      <c r="H95" s="25"/>
      <c r="I95" s="25"/>
    </row>
    <row r="96" spans="1:9" ht="15">
      <c r="A96" s="22">
        <v>7</v>
      </c>
      <c r="B96" s="28" t="s">
        <v>165</v>
      </c>
      <c r="C96" s="23" t="s">
        <v>166</v>
      </c>
      <c r="D96" s="413">
        <f t="shared" si="2"/>
        <v>0</v>
      </c>
      <c r="E96" s="25"/>
      <c r="F96" s="25"/>
      <c r="G96" s="25"/>
      <c r="H96" s="25"/>
      <c r="I96" s="25"/>
    </row>
    <row r="97" spans="1:9" ht="15">
      <c r="A97" s="22">
        <v>8</v>
      </c>
      <c r="B97" s="28" t="s">
        <v>167</v>
      </c>
      <c r="C97" s="23" t="s">
        <v>168</v>
      </c>
      <c r="D97" s="413">
        <f t="shared" si="2"/>
        <v>0</v>
      </c>
      <c r="E97" s="25"/>
      <c r="F97" s="25"/>
      <c r="G97" s="25"/>
      <c r="H97" s="25"/>
      <c r="I97" s="25"/>
    </row>
    <row r="98" spans="1:9" ht="15">
      <c r="A98" s="22">
        <v>9</v>
      </c>
      <c r="B98" s="11" t="s">
        <v>169</v>
      </c>
      <c r="C98" s="23" t="s">
        <v>170</v>
      </c>
      <c r="D98" s="413">
        <f t="shared" si="2"/>
        <v>0</v>
      </c>
      <c r="E98" s="25"/>
      <c r="F98" s="25"/>
      <c r="G98" s="25"/>
      <c r="H98" s="25"/>
      <c r="I98" s="25"/>
    </row>
    <row r="99" spans="1:9" ht="15">
      <c r="A99" s="22">
        <v>10</v>
      </c>
      <c r="B99" s="11" t="s">
        <v>171</v>
      </c>
      <c r="C99" s="23" t="s">
        <v>172</v>
      </c>
      <c r="D99" s="413">
        <f t="shared" si="2"/>
        <v>0</v>
      </c>
      <c r="E99" s="25"/>
      <c r="F99" s="25"/>
      <c r="G99" s="25"/>
      <c r="H99" s="25"/>
      <c r="I99" s="25"/>
    </row>
    <row r="100" spans="1:9" ht="15">
      <c r="A100" s="22">
        <v>11</v>
      </c>
      <c r="B100" s="11" t="s">
        <v>173</v>
      </c>
      <c r="C100" s="23" t="s">
        <v>174</v>
      </c>
      <c r="D100" s="413">
        <f t="shared" si="2"/>
        <v>0</v>
      </c>
      <c r="E100" s="25"/>
      <c r="F100" s="25"/>
      <c r="G100" s="25"/>
      <c r="H100" s="25"/>
      <c r="I100" s="25"/>
    </row>
    <row r="101" spans="1:9" ht="15">
      <c r="A101" s="22">
        <v>12</v>
      </c>
      <c r="B101" s="12" t="s">
        <v>367</v>
      </c>
      <c r="C101" s="24" t="s">
        <v>175</v>
      </c>
      <c r="D101" s="413">
        <f t="shared" si="2"/>
        <v>0</v>
      </c>
      <c r="E101" s="413">
        <f>SUM(E93:E100)</f>
        <v>0</v>
      </c>
      <c r="F101" s="413">
        <f>SUM(F93:F100)</f>
        <v>0</v>
      </c>
      <c r="G101" s="413">
        <f>SUM(G93:G100)</f>
        <v>0</v>
      </c>
      <c r="H101" s="413">
        <f>SUM(H93:H100)</f>
        <v>0</v>
      </c>
      <c r="I101" s="413">
        <f>SUM(I93:I100)</f>
        <v>0</v>
      </c>
    </row>
    <row r="102" spans="1:9" ht="15">
      <c r="A102" s="22">
        <v>13</v>
      </c>
      <c r="B102" s="29" t="s">
        <v>176</v>
      </c>
      <c r="C102" s="23" t="s">
        <v>177</v>
      </c>
      <c r="D102" s="413">
        <f t="shared" si="2"/>
        <v>0</v>
      </c>
      <c r="E102" s="25"/>
      <c r="F102" s="25"/>
      <c r="G102" s="25"/>
      <c r="H102" s="25"/>
      <c r="I102" s="25"/>
    </row>
    <row r="103" spans="1:9" ht="15">
      <c r="A103" s="22">
        <v>14</v>
      </c>
      <c r="B103" s="29" t="s">
        <v>178</v>
      </c>
      <c r="C103" s="23" t="s">
        <v>179</v>
      </c>
      <c r="D103" s="413">
        <f t="shared" si="2"/>
        <v>0</v>
      </c>
      <c r="E103" s="25"/>
      <c r="F103" s="25"/>
      <c r="G103" s="25"/>
      <c r="H103" s="25"/>
      <c r="I103" s="25"/>
    </row>
    <row r="104" spans="1:9" ht="25.5">
      <c r="A104" s="22">
        <v>15</v>
      </c>
      <c r="B104" s="29" t="s">
        <v>180</v>
      </c>
      <c r="C104" s="23" t="s">
        <v>181</v>
      </c>
      <c r="D104" s="413">
        <f t="shared" si="2"/>
        <v>0</v>
      </c>
      <c r="E104" s="25"/>
      <c r="F104" s="25"/>
      <c r="G104" s="25"/>
      <c r="H104" s="25"/>
      <c r="I104" s="25"/>
    </row>
    <row r="105" spans="1:9" ht="25.5">
      <c r="A105" s="22">
        <v>16</v>
      </c>
      <c r="B105" s="29" t="s">
        <v>182</v>
      </c>
      <c r="C105" s="23" t="s">
        <v>183</v>
      </c>
      <c r="D105" s="413">
        <f t="shared" si="2"/>
        <v>0</v>
      </c>
      <c r="E105" s="25"/>
      <c r="F105" s="25"/>
      <c r="G105" s="25"/>
      <c r="H105" s="25"/>
      <c r="I105" s="25"/>
    </row>
    <row r="106" spans="1:9" ht="25.5">
      <c r="A106" s="22">
        <v>17</v>
      </c>
      <c r="B106" s="29" t="s">
        <v>184</v>
      </c>
      <c r="C106" s="23" t="s">
        <v>185</v>
      </c>
      <c r="D106" s="413">
        <f t="shared" si="2"/>
        <v>0</v>
      </c>
      <c r="E106" s="25"/>
      <c r="F106" s="25"/>
      <c r="G106" s="25"/>
      <c r="H106" s="25"/>
      <c r="I106" s="25"/>
    </row>
    <row r="107" spans="1:9" ht="15">
      <c r="A107" s="22">
        <v>18</v>
      </c>
      <c r="B107" s="29" t="s">
        <v>186</v>
      </c>
      <c r="C107" s="23" t="s">
        <v>187</v>
      </c>
      <c r="D107" s="413">
        <f t="shared" si="2"/>
        <v>0</v>
      </c>
      <c r="E107" s="414">
        <f>SUM(E108:E115)</f>
        <v>0</v>
      </c>
      <c r="F107" s="414">
        <f>SUM(F108:F115)</f>
        <v>0</v>
      </c>
      <c r="G107" s="414">
        <f>SUM(G108:G115)</f>
        <v>0</v>
      </c>
      <c r="H107" s="414">
        <f>SUM(H108:H115)</f>
        <v>0</v>
      </c>
      <c r="I107" s="414">
        <f>SUM(I108:I115)</f>
        <v>0</v>
      </c>
    </row>
    <row r="108" spans="1:9" ht="15">
      <c r="A108" s="21"/>
      <c r="B108" s="9" t="s">
        <v>289</v>
      </c>
      <c r="C108" s="23" t="s">
        <v>295</v>
      </c>
      <c r="D108" s="413">
        <f t="shared" si="2"/>
        <v>0</v>
      </c>
      <c r="E108" s="25"/>
      <c r="F108" s="25"/>
      <c r="G108" s="25"/>
      <c r="H108" s="25"/>
      <c r="I108" s="25"/>
    </row>
    <row r="109" spans="1:9" ht="15">
      <c r="A109" s="21"/>
      <c r="B109" s="9" t="s">
        <v>290</v>
      </c>
      <c r="C109" s="23" t="s">
        <v>296</v>
      </c>
      <c r="D109" s="413">
        <f t="shared" si="2"/>
        <v>0</v>
      </c>
      <c r="E109" s="25"/>
      <c r="F109" s="25"/>
      <c r="G109" s="25"/>
      <c r="H109" s="25"/>
      <c r="I109" s="25"/>
    </row>
    <row r="110" spans="1:9" ht="15">
      <c r="A110" s="21"/>
      <c r="B110" s="9" t="s">
        <v>291</v>
      </c>
      <c r="C110" s="23" t="s">
        <v>297</v>
      </c>
      <c r="D110" s="413">
        <f t="shared" si="2"/>
        <v>0</v>
      </c>
      <c r="E110" s="25"/>
      <c r="F110" s="25"/>
      <c r="G110" s="25"/>
      <c r="H110" s="25"/>
      <c r="I110" s="25"/>
    </row>
    <row r="111" spans="1:9" ht="15">
      <c r="A111" s="21"/>
      <c r="B111" s="9" t="s">
        <v>292</v>
      </c>
      <c r="C111" s="23" t="s">
        <v>298</v>
      </c>
      <c r="D111" s="413">
        <f t="shared" si="2"/>
        <v>0</v>
      </c>
      <c r="E111" s="25"/>
      <c r="F111" s="25"/>
      <c r="G111" s="25"/>
      <c r="H111" s="25"/>
      <c r="I111" s="25"/>
    </row>
    <row r="112" spans="1:9" ht="15">
      <c r="A112" s="21"/>
      <c r="B112" s="9" t="s">
        <v>293</v>
      </c>
      <c r="C112" s="23" t="s">
        <v>361</v>
      </c>
      <c r="D112" s="413">
        <f t="shared" si="2"/>
        <v>0</v>
      </c>
      <c r="E112" s="25"/>
      <c r="F112" s="25"/>
      <c r="G112" s="25"/>
      <c r="H112" s="25"/>
      <c r="I112" s="25"/>
    </row>
    <row r="113" spans="1:9" ht="15">
      <c r="A113" s="21"/>
      <c r="B113" s="9" t="s">
        <v>360</v>
      </c>
      <c r="C113" s="23" t="s">
        <v>363</v>
      </c>
      <c r="D113" s="413">
        <f t="shared" si="2"/>
        <v>0</v>
      </c>
      <c r="E113" s="25"/>
      <c r="F113" s="25"/>
      <c r="G113" s="25"/>
      <c r="H113" s="25"/>
      <c r="I113" s="25"/>
    </row>
    <row r="114" spans="1:9" ht="15">
      <c r="A114" s="21"/>
      <c r="B114" s="9" t="s">
        <v>362</v>
      </c>
      <c r="C114" s="23" t="s">
        <v>364</v>
      </c>
      <c r="D114" s="413">
        <f t="shared" si="2"/>
        <v>0</v>
      </c>
      <c r="E114" s="25"/>
      <c r="F114" s="25"/>
      <c r="G114" s="25"/>
      <c r="H114" s="25"/>
      <c r="I114" s="25"/>
    </row>
    <row r="115" spans="1:9" ht="15">
      <c r="A115" s="21"/>
      <c r="B115" s="9" t="s">
        <v>294</v>
      </c>
      <c r="C115" s="23" t="s">
        <v>299</v>
      </c>
      <c r="D115" s="413">
        <f t="shared" si="2"/>
        <v>0</v>
      </c>
      <c r="E115" s="25"/>
      <c r="F115" s="25"/>
      <c r="G115" s="25"/>
      <c r="H115" s="25"/>
      <c r="I115" s="25"/>
    </row>
    <row r="116" spans="1:9" ht="25.5">
      <c r="A116" s="21">
        <v>19</v>
      </c>
      <c r="B116" s="29" t="s">
        <v>188</v>
      </c>
      <c r="C116" s="23" t="s">
        <v>189</v>
      </c>
      <c r="D116" s="413">
        <f t="shared" si="2"/>
        <v>0</v>
      </c>
      <c r="E116" s="25"/>
      <c r="F116" s="25"/>
      <c r="G116" s="25"/>
      <c r="H116" s="25"/>
      <c r="I116" s="25"/>
    </row>
    <row r="117" spans="1:9" ht="25.5">
      <c r="A117" s="21">
        <v>20</v>
      </c>
      <c r="B117" s="29" t="s">
        <v>190</v>
      </c>
      <c r="C117" s="23" t="s">
        <v>191</v>
      </c>
      <c r="D117" s="413">
        <f t="shared" si="2"/>
        <v>0</v>
      </c>
      <c r="E117" s="25"/>
      <c r="F117" s="25"/>
      <c r="G117" s="25"/>
      <c r="H117" s="25"/>
      <c r="I117" s="25"/>
    </row>
    <row r="118" spans="1:9" ht="15">
      <c r="A118" s="21">
        <v>21</v>
      </c>
      <c r="B118" s="29" t="s">
        <v>192</v>
      </c>
      <c r="C118" s="23" t="s">
        <v>193</v>
      </c>
      <c r="D118" s="413">
        <f t="shared" si="2"/>
        <v>0</v>
      </c>
      <c r="E118" s="25"/>
      <c r="F118" s="25"/>
      <c r="G118" s="25"/>
      <c r="H118" s="25"/>
      <c r="I118" s="25"/>
    </row>
    <row r="119" spans="1:9" ht="15">
      <c r="A119" s="21">
        <v>22</v>
      </c>
      <c r="B119" s="30" t="s">
        <v>194</v>
      </c>
      <c r="C119" s="23" t="s">
        <v>195</v>
      </c>
      <c r="D119" s="413">
        <f t="shared" si="2"/>
        <v>0</v>
      </c>
      <c r="E119" s="25"/>
      <c r="F119" s="25"/>
      <c r="G119" s="25"/>
      <c r="H119" s="25"/>
      <c r="I119" s="25"/>
    </row>
    <row r="120" spans="1:9" ht="15">
      <c r="A120" s="21">
        <v>23</v>
      </c>
      <c r="B120" s="29" t="s">
        <v>196</v>
      </c>
      <c r="C120" s="23" t="s">
        <v>197</v>
      </c>
      <c r="D120" s="413">
        <f t="shared" si="2"/>
        <v>0</v>
      </c>
      <c r="E120" s="25"/>
      <c r="F120" s="25"/>
      <c r="G120" s="25"/>
      <c r="H120" s="25"/>
      <c r="I120" s="25"/>
    </row>
    <row r="121" spans="1:9" ht="15">
      <c r="A121" s="21">
        <v>24</v>
      </c>
      <c r="B121" s="30" t="s">
        <v>198</v>
      </c>
      <c r="C121" s="23" t="s">
        <v>199</v>
      </c>
      <c r="D121" s="413">
        <f t="shared" si="2"/>
        <v>0</v>
      </c>
      <c r="E121" s="25"/>
      <c r="F121" s="25"/>
      <c r="G121" s="25"/>
      <c r="H121" s="25"/>
      <c r="I121" s="25"/>
    </row>
    <row r="122" spans="1:9" ht="15">
      <c r="A122" s="21">
        <v>25</v>
      </c>
      <c r="B122" s="12" t="s">
        <v>368</v>
      </c>
      <c r="C122" s="24" t="s">
        <v>200</v>
      </c>
      <c r="D122" s="413">
        <f t="shared" si="2"/>
        <v>0</v>
      </c>
      <c r="E122" s="413">
        <f>E102+E103+E104+E105+E106+E107+E116+E117+E118+E119+E120+E121</f>
        <v>0</v>
      </c>
      <c r="F122" s="413">
        <f>F102+F103+F104+F105+F106+F107+F116+F117+F118+F119+F120+F121</f>
        <v>0</v>
      </c>
      <c r="G122" s="413">
        <f>G102+G103+G104+G105+G106+G107+G116+G117+G118+G119+G120+G121</f>
        <v>0</v>
      </c>
      <c r="H122" s="413">
        <f>H102+H103+H104+H105+H106+H107+H116+H117+H118+H119+H120+H121</f>
        <v>0</v>
      </c>
      <c r="I122" s="413">
        <f>I102+I103+I104+I105+I106+I107+I116+I117+I118+I119+I120+I121</f>
        <v>0</v>
      </c>
    </row>
    <row r="123" spans="1:9" ht="15">
      <c r="A123" s="21">
        <v>26</v>
      </c>
      <c r="B123" s="31" t="s">
        <v>201</v>
      </c>
      <c r="C123" s="23" t="s">
        <v>202</v>
      </c>
      <c r="D123" s="413">
        <f t="shared" si="2"/>
        <v>0</v>
      </c>
      <c r="E123" s="25"/>
      <c r="F123" s="25"/>
      <c r="G123" s="25"/>
      <c r="H123" s="25"/>
      <c r="I123" s="25"/>
    </row>
    <row r="124" spans="1:9" ht="15">
      <c r="A124" s="21">
        <v>27</v>
      </c>
      <c r="B124" s="31" t="s">
        <v>203</v>
      </c>
      <c r="C124" s="23" t="s">
        <v>204</v>
      </c>
      <c r="D124" s="413">
        <f t="shared" si="2"/>
        <v>0</v>
      </c>
      <c r="E124" s="25"/>
      <c r="F124" s="25"/>
      <c r="G124" s="25"/>
      <c r="H124" s="25"/>
      <c r="I124" s="25"/>
    </row>
    <row r="125" spans="1:9" ht="15">
      <c r="A125" s="21">
        <v>28</v>
      </c>
      <c r="B125" s="31" t="s">
        <v>205</v>
      </c>
      <c r="C125" s="23" t="s">
        <v>206</v>
      </c>
      <c r="D125" s="413">
        <f t="shared" si="2"/>
        <v>0</v>
      </c>
      <c r="E125" s="25"/>
      <c r="F125" s="25"/>
      <c r="G125" s="25"/>
      <c r="H125" s="25"/>
      <c r="I125" s="25"/>
    </row>
    <row r="126" spans="1:9" ht="15">
      <c r="A126" s="21">
        <v>29</v>
      </c>
      <c r="B126" s="31" t="s">
        <v>207</v>
      </c>
      <c r="C126" s="23" t="s">
        <v>208</v>
      </c>
      <c r="D126" s="413">
        <f t="shared" si="2"/>
        <v>0</v>
      </c>
      <c r="E126" s="25"/>
      <c r="F126" s="25"/>
      <c r="G126" s="25"/>
      <c r="H126" s="25"/>
      <c r="I126" s="25"/>
    </row>
    <row r="127" spans="1:9" ht="15">
      <c r="A127" s="21">
        <v>30</v>
      </c>
      <c r="B127" s="14" t="s">
        <v>209</v>
      </c>
      <c r="C127" s="23" t="s">
        <v>210</v>
      </c>
      <c r="D127" s="413">
        <f t="shared" si="2"/>
        <v>0</v>
      </c>
      <c r="E127" s="25"/>
      <c r="F127" s="25"/>
      <c r="G127" s="25"/>
      <c r="H127" s="25"/>
      <c r="I127" s="25"/>
    </row>
    <row r="128" spans="1:9" ht="15">
      <c r="A128" s="21">
        <v>31</v>
      </c>
      <c r="B128" s="14" t="s">
        <v>211</v>
      </c>
      <c r="C128" s="23" t="s">
        <v>212</v>
      </c>
      <c r="D128" s="413">
        <f t="shared" si="2"/>
        <v>0</v>
      </c>
      <c r="E128" s="25"/>
      <c r="F128" s="25"/>
      <c r="G128" s="25"/>
      <c r="H128" s="25"/>
      <c r="I128" s="25"/>
    </row>
    <row r="129" spans="1:9" ht="15">
      <c r="A129" s="21">
        <v>32</v>
      </c>
      <c r="B129" s="14" t="s">
        <v>213</v>
      </c>
      <c r="C129" s="23" t="s">
        <v>214</v>
      </c>
      <c r="D129" s="413">
        <f t="shared" si="2"/>
        <v>0</v>
      </c>
      <c r="E129" s="25"/>
      <c r="F129" s="25"/>
      <c r="G129" s="25"/>
      <c r="H129" s="25"/>
      <c r="I129" s="25"/>
    </row>
    <row r="130" spans="1:9" ht="15">
      <c r="A130" s="21">
        <v>33</v>
      </c>
      <c r="B130" s="15" t="s">
        <v>369</v>
      </c>
      <c r="C130" s="24" t="s">
        <v>215</v>
      </c>
      <c r="D130" s="413">
        <f t="shared" si="2"/>
        <v>0</v>
      </c>
      <c r="E130" s="413">
        <f>SUM(E123:E129)</f>
        <v>0</v>
      </c>
      <c r="F130" s="413">
        <f>SUM(F123:F129)</f>
        <v>0</v>
      </c>
      <c r="G130" s="413">
        <f>SUM(G123:G129)</f>
        <v>0</v>
      </c>
      <c r="H130" s="413">
        <f>SUM(H123:H129)</f>
        <v>0</v>
      </c>
      <c r="I130" s="413">
        <f>SUM(I123:I129)</f>
        <v>0</v>
      </c>
    </row>
    <row r="131" spans="1:9" ht="15">
      <c r="A131" s="21">
        <v>34</v>
      </c>
      <c r="B131" s="11" t="s">
        <v>216</v>
      </c>
      <c r="C131" s="23" t="s">
        <v>217</v>
      </c>
      <c r="D131" s="413">
        <f t="shared" si="2"/>
        <v>0</v>
      </c>
      <c r="E131" s="25"/>
      <c r="F131" s="25"/>
      <c r="G131" s="25"/>
      <c r="H131" s="25"/>
      <c r="I131" s="25"/>
    </row>
    <row r="132" spans="1:9" ht="15">
      <c r="A132" s="21">
        <v>35</v>
      </c>
      <c r="B132" s="11" t="s">
        <v>218</v>
      </c>
      <c r="C132" s="23" t="s">
        <v>219</v>
      </c>
      <c r="D132" s="413">
        <f t="shared" si="2"/>
        <v>0</v>
      </c>
      <c r="E132" s="25"/>
      <c r="F132" s="25"/>
      <c r="G132" s="25"/>
      <c r="H132" s="25"/>
      <c r="I132" s="25"/>
    </row>
    <row r="133" spans="1:9" ht="15">
      <c r="A133" s="21">
        <v>36</v>
      </c>
      <c r="B133" s="11" t="s">
        <v>220</v>
      </c>
      <c r="C133" s="23" t="s">
        <v>221</v>
      </c>
      <c r="D133" s="413">
        <f t="shared" si="2"/>
        <v>0</v>
      </c>
      <c r="E133" s="25"/>
      <c r="F133" s="25"/>
      <c r="G133" s="25"/>
      <c r="H133" s="25"/>
      <c r="I133" s="25"/>
    </row>
    <row r="134" spans="1:9" ht="15">
      <c r="A134" s="21">
        <v>37</v>
      </c>
      <c r="B134" s="11" t="s">
        <v>222</v>
      </c>
      <c r="C134" s="23" t="s">
        <v>223</v>
      </c>
      <c r="D134" s="413">
        <f t="shared" si="2"/>
        <v>0</v>
      </c>
      <c r="E134" s="25"/>
      <c r="F134" s="25"/>
      <c r="G134" s="25"/>
      <c r="H134" s="25"/>
      <c r="I134" s="25"/>
    </row>
    <row r="135" spans="1:9" ht="15">
      <c r="A135" s="21">
        <v>38</v>
      </c>
      <c r="B135" s="12" t="s">
        <v>370</v>
      </c>
      <c r="C135" s="24" t="s">
        <v>224</v>
      </c>
      <c r="D135" s="413">
        <f t="shared" si="2"/>
        <v>0</v>
      </c>
      <c r="E135" s="413">
        <f>SUM(E131:E134)</f>
        <v>0</v>
      </c>
      <c r="F135" s="413">
        <f>SUM(F131:F134)</f>
        <v>0</v>
      </c>
      <c r="G135" s="413">
        <f>SUM(G131:G134)</f>
        <v>0</v>
      </c>
      <c r="H135" s="413">
        <f>SUM(H131:H134)</f>
        <v>0</v>
      </c>
      <c r="I135" s="413">
        <f>SUM(I131:I134)</f>
        <v>0</v>
      </c>
    </row>
    <row r="136" spans="1:9" ht="25.5">
      <c r="A136" s="21">
        <v>39</v>
      </c>
      <c r="B136" s="11" t="s">
        <v>225</v>
      </c>
      <c r="C136" s="23" t="s">
        <v>226</v>
      </c>
      <c r="D136" s="413">
        <f t="shared" si="2"/>
        <v>0</v>
      </c>
      <c r="E136" s="25"/>
      <c r="F136" s="25"/>
      <c r="G136" s="25"/>
      <c r="H136" s="25"/>
      <c r="I136" s="25"/>
    </row>
    <row r="137" spans="1:9" ht="25.5">
      <c r="A137" s="21">
        <v>40</v>
      </c>
      <c r="B137" s="11" t="s">
        <v>227</v>
      </c>
      <c r="C137" s="23" t="s">
        <v>228</v>
      </c>
      <c r="D137" s="413">
        <f t="shared" si="2"/>
        <v>0</v>
      </c>
      <c r="E137" s="25"/>
      <c r="F137" s="25"/>
      <c r="G137" s="25"/>
      <c r="H137" s="25"/>
      <c r="I137" s="25"/>
    </row>
    <row r="138" spans="1:9" ht="25.5">
      <c r="A138" s="21">
        <v>41</v>
      </c>
      <c r="B138" s="11" t="s">
        <v>229</v>
      </c>
      <c r="C138" s="23" t="s">
        <v>230</v>
      </c>
      <c r="D138" s="413">
        <f t="shared" si="2"/>
        <v>0</v>
      </c>
      <c r="E138" s="25"/>
      <c r="F138" s="25"/>
      <c r="G138" s="25"/>
      <c r="H138" s="25"/>
      <c r="I138" s="25"/>
    </row>
    <row r="139" spans="1:9" ht="15">
      <c r="A139" s="21">
        <v>42</v>
      </c>
      <c r="B139" s="11" t="s">
        <v>231</v>
      </c>
      <c r="C139" s="23" t="s">
        <v>232</v>
      </c>
      <c r="D139" s="413">
        <f t="shared" si="2"/>
        <v>0</v>
      </c>
      <c r="E139" s="25"/>
      <c r="F139" s="25"/>
      <c r="G139" s="25"/>
      <c r="H139" s="25"/>
      <c r="I139" s="25"/>
    </row>
    <row r="140" spans="1:9" ht="25.5">
      <c r="A140" s="21">
        <v>43</v>
      </c>
      <c r="B140" s="11" t="s">
        <v>233</v>
      </c>
      <c r="C140" s="23" t="s">
        <v>234</v>
      </c>
      <c r="D140" s="413">
        <f t="shared" si="2"/>
        <v>0</v>
      </c>
      <c r="E140" s="25"/>
      <c r="F140" s="25"/>
      <c r="G140" s="25"/>
      <c r="H140" s="25"/>
      <c r="I140" s="25"/>
    </row>
    <row r="141" spans="1:9" ht="25.5">
      <c r="A141" s="21">
        <v>44</v>
      </c>
      <c r="B141" s="11" t="s">
        <v>235</v>
      </c>
      <c r="C141" s="23" t="s">
        <v>236</v>
      </c>
      <c r="D141" s="413">
        <f t="shared" si="2"/>
        <v>0</v>
      </c>
      <c r="E141" s="25"/>
      <c r="F141" s="25"/>
      <c r="G141" s="25"/>
      <c r="H141" s="25"/>
      <c r="I141" s="25"/>
    </row>
    <row r="142" spans="1:9" ht="15">
      <c r="A142" s="21">
        <v>45</v>
      </c>
      <c r="B142" s="11" t="s">
        <v>237</v>
      </c>
      <c r="C142" s="23" t="s">
        <v>238</v>
      </c>
      <c r="D142" s="413">
        <f t="shared" si="2"/>
        <v>0</v>
      </c>
      <c r="E142" s="25"/>
      <c r="F142" s="25"/>
      <c r="G142" s="25"/>
      <c r="H142" s="25"/>
      <c r="I142" s="25"/>
    </row>
    <row r="143" spans="1:9" ht="15">
      <c r="A143" s="21">
        <v>46</v>
      </c>
      <c r="B143" s="11" t="s">
        <v>239</v>
      </c>
      <c r="C143" s="23" t="s">
        <v>240</v>
      </c>
      <c r="D143" s="413">
        <f t="shared" si="2"/>
        <v>0</v>
      </c>
      <c r="E143" s="25"/>
      <c r="F143" s="25"/>
      <c r="G143" s="25"/>
      <c r="H143" s="25"/>
      <c r="I143" s="25"/>
    </row>
    <row r="144" spans="1:9" ht="15.75" thickBot="1">
      <c r="A144" s="21">
        <v>47</v>
      </c>
      <c r="B144" s="37" t="s">
        <v>371</v>
      </c>
      <c r="C144" s="38" t="s">
        <v>241</v>
      </c>
      <c r="D144" s="413">
        <f t="shared" si="2"/>
        <v>0</v>
      </c>
      <c r="E144" s="415">
        <f>SUM(E136:E143)</f>
        <v>0</v>
      </c>
      <c r="F144" s="415">
        <f>SUM(F136:F143)</f>
        <v>0</v>
      </c>
      <c r="G144" s="415">
        <f>SUM(G136:G143)</f>
        <v>0</v>
      </c>
      <c r="H144" s="415">
        <f>SUM(H136:H143)</f>
        <v>0</v>
      </c>
      <c r="I144" s="415">
        <f>SUM(I136:I143)</f>
        <v>0</v>
      </c>
    </row>
    <row r="145" spans="1:9" ht="15.75" thickBot="1">
      <c r="A145" s="21">
        <v>48</v>
      </c>
      <c r="B145" s="42" t="s">
        <v>372</v>
      </c>
      <c r="C145" s="43" t="s">
        <v>242</v>
      </c>
      <c r="D145" s="413">
        <f t="shared" si="2"/>
        <v>7373</v>
      </c>
      <c r="E145" s="416">
        <f>E90+E91+E92+E101+E122+E130+E135+E144</f>
        <v>0</v>
      </c>
      <c r="F145" s="416">
        <f>F90+F91+F92+F101+F122+F130+F135+F144</f>
        <v>7373</v>
      </c>
      <c r="G145" s="416">
        <f>G90+G91+G92+G101+G122+G130+G135+G144</f>
        <v>0</v>
      </c>
      <c r="H145" s="416">
        <f>H90+H91+H92+H101+H122+H130+H135+H144</f>
        <v>0</v>
      </c>
      <c r="I145" s="416">
        <f>I90+I91+I92+I101+I122+I130+I135+I144</f>
        <v>0</v>
      </c>
    </row>
    <row r="146" spans="1:9" ht="15">
      <c r="A146" s="21">
        <v>49</v>
      </c>
      <c r="B146" s="40" t="s">
        <v>252</v>
      </c>
      <c r="C146" s="401" t="s">
        <v>262</v>
      </c>
      <c r="D146" s="413">
        <f t="shared" si="2"/>
        <v>0</v>
      </c>
      <c r="E146" s="41"/>
      <c r="F146" s="41"/>
      <c r="G146" s="41"/>
      <c r="H146" s="41"/>
      <c r="I146" s="41"/>
    </row>
    <row r="147" spans="1:9" ht="15">
      <c r="A147" s="21">
        <v>50</v>
      </c>
      <c r="B147" s="35" t="s">
        <v>253</v>
      </c>
      <c r="C147" s="402" t="s">
        <v>263</v>
      </c>
      <c r="D147" s="413">
        <f t="shared" si="2"/>
        <v>0</v>
      </c>
      <c r="E147" s="36"/>
      <c r="F147" s="36"/>
      <c r="G147" s="36"/>
      <c r="H147" s="36"/>
      <c r="I147" s="36"/>
    </row>
    <row r="148" spans="1:9" ht="15">
      <c r="A148" s="21">
        <v>51</v>
      </c>
      <c r="B148" s="34" t="s">
        <v>246</v>
      </c>
      <c r="C148" s="401" t="s">
        <v>255</v>
      </c>
      <c r="D148" s="413">
        <f t="shared" si="2"/>
        <v>0</v>
      </c>
      <c r="E148" s="36"/>
      <c r="F148" s="36"/>
      <c r="G148" s="36"/>
      <c r="H148" s="36"/>
      <c r="I148" s="36"/>
    </row>
    <row r="149" spans="1:9" ht="15">
      <c r="A149" s="21">
        <v>52</v>
      </c>
      <c r="B149" s="34" t="s">
        <v>247</v>
      </c>
      <c r="C149" s="402" t="s">
        <v>256</v>
      </c>
      <c r="D149" s="413">
        <f t="shared" si="2"/>
        <v>0</v>
      </c>
      <c r="E149" s="36"/>
      <c r="F149" s="36"/>
      <c r="G149" s="36"/>
      <c r="H149" s="36"/>
      <c r="I149" s="36"/>
    </row>
    <row r="150" spans="1:9" ht="15">
      <c r="A150" s="21">
        <v>53</v>
      </c>
      <c r="B150" s="34" t="s">
        <v>248</v>
      </c>
      <c r="C150" s="401" t="s">
        <v>257</v>
      </c>
      <c r="D150" s="413">
        <f t="shared" si="2"/>
        <v>7373</v>
      </c>
      <c r="E150" s="36">
        <v>7373</v>
      </c>
      <c r="F150" s="36"/>
      <c r="G150" s="36"/>
      <c r="H150" s="36"/>
      <c r="I150" s="36"/>
    </row>
    <row r="151" spans="1:9" ht="15">
      <c r="A151" s="21">
        <v>54</v>
      </c>
      <c r="B151" s="34" t="s">
        <v>249</v>
      </c>
      <c r="C151" s="402" t="s">
        <v>258</v>
      </c>
      <c r="D151" s="413">
        <f t="shared" si="2"/>
        <v>0</v>
      </c>
      <c r="E151" s="36"/>
      <c r="F151" s="36"/>
      <c r="G151" s="36"/>
      <c r="H151" s="36"/>
      <c r="I151" s="36"/>
    </row>
    <row r="152" spans="1:9" ht="15">
      <c r="A152" s="21">
        <v>55</v>
      </c>
      <c r="B152" s="34" t="s">
        <v>250</v>
      </c>
      <c r="C152" s="401" t="s">
        <v>259</v>
      </c>
      <c r="D152" s="413">
        <f t="shared" si="2"/>
        <v>0</v>
      </c>
      <c r="E152" s="36"/>
      <c r="F152" s="36"/>
      <c r="G152" s="36"/>
      <c r="H152" s="36"/>
      <c r="I152" s="36"/>
    </row>
    <row r="153" spans="1:9" ht="15">
      <c r="A153" s="21">
        <v>56</v>
      </c>
      <c r="B153" s="34" t="s">
        <v>251</v>
      </c>
      <c r="C153" s="402" t="s">
        <v>260</v>
      </c>
      <c r="D153" s="413">
        <f t="shared" si="2"/>
        <v>0</v>
      </c>
      <c r="E153" s="36"/>
      <c r="F153" s="36"/>
      <c r="G153" s="36"/>
      <c r="H153" s="36"/>
      <c r="I153" s="36"/>
    </row>
    <row r="154" spans="1:9" ht="15">
      <c r="A154" s="21">
        <v>57</v>
      </c>
      <c r="B154" s="35" t="s">
        <v>373</v>
      </c>
      <c r="C154" s="402" t="s">
        <v>261</v>
      </c>
      <c r="D154" s="413">
        <f>SUM(E154:I154)</f>
        <v>7373</v>
      </c>
      <c r="E154" s="417">
        <f>SUM(E146:E153)</f>
        <v>7373</v>
      </c>
      <c r="F154" s="417">
        <f>SUM(F146:F153)</f>
        <v>0</v>
      </c>
      <c r="G154" s="417">
        <f>SUM(G146:G153)</f>
        <v>0</v>
      </c>
      <c r="H154" s="417">
        <f>SUM(H146:H153)</f>
        <v>0</v>
      </c>
      <c r="I154" s="417">
        <f>SUM(I146:I153)</f>
        <v>0</v>
      </c>
    </row>
    <row r="155" spans="1:9" ht="15">
      <c r="A155" s="21">
        <v>58</v>
      </c>
      <c r="B155" s="35" t="s">
        <v>254</v>
      </c>
      <c r="C155" s="402" t="s">
        <v>264</v>
      </c>
      <c r="D155" s="413">
        <f>SUM(E155:I155)</f>
        <v>0</v>
      </c>
      <c r="E155" s="36"/>
      <c r="F155" s="36"/>
      <c r="G155" s="36"/>
      <c r="H155" s="36"/>
      <c r="I155" s="36"/>
    </row>
    <row r="156" spans="1:9" ht="15.75" thickBot="1">
      <c r="A156" s="21">
        <v>59</v>
      </c>
      <c r="B156" s="47" t="s">
        <v>374</v>
      </c>
      <c r="C156" s="418" t="s">
        <v>265</v>
      </c>
      <c r="D156" s="413">
        <f>SUM(E156:I156)</f>
        <v>7373</v>
      </c>
      <c r="E156" s="419">
        <f>SUM(E154:E155)</f>
        <v>7373</v>
      </c>
      <c r="F156" s="419">
        <f>SUM(F154:F155)</f>
        <v>0</v>
      </c>
      <c r="G156" s="419">
        <f>SUM(G154:G155)</f>
        <v>0</v>
      </c>
      <c r="H156" s="419">
        <f>SUM(H154:H155)</f>
        <v>0</v>
      </c>
      <c r="I156" s="419">
        <f>SUM(I154:I155)</f>
        <v>0</v>
      </c>
    </row>
    <row r="157" spans="1:9" ht="15.75" thickBot="1">
      <c r="A157" s="420">
        <v>60</v>
      </c>
      <c r="B157" s="421" t="s">
        <v>375</v>
      </c>
      <c r="C157" s="422"/>
      <c r="D157" s="423">
        <f>SUM(E157:I157)</f>
        <v>14746</v>
      </c>
      <c r="E157" s="424">
        <f>E145+E156</f>
        <v>7373</v>
      </c>
      <c r="F157" s="424">
        <f>F145+F156</f>
        <v>7373</v>
      </c>
      <c r="G157" s="424">
        <f>G145+G156</f>
        <v>0</v>
      </c>
      <c r="H157" s="424">
        <f>H145+H156</f>
        <v>0</v>
      </c>
      <c r="I157" s="424">
        <f>I145+I156</f>
        <v>0</v>
      </c>
    </row>
    <row r="158" ht="15.75" thickTop="1"/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129" customWidth="1"/>
    <col min="2" max="2" width="38.28125" style="129" customWidth="1"/>
    <col min="3" max="3" width="12.8515625" style="129" customWidth="1"/>
    <col min="4" max="4" width="11.57421875" style="129" customWidth="1"/>
    <col min="5" max="5" width="11.28125" style="129" customWidth="1"/>
    <col min="6" max="6" width="11.00390625" style="129" customWidth="1"/>
    <col min="7" max="16384" width="9.140625" style="129" customWidth="1"/>
  </cols>
  <sheetData>
    <row r="1" ht="12.75">
      <c r="B1" s="132" t="s">
        <v>532</v>
      </c>
    </row>
    <row r="2" spans="1:4" ht="12.75">
      <c r="A2" s="132"/>
      <c r="B2" s="132" t="s">
        <v>678</v>
      </c>
      <c r="C2" s="132"/>
      <c r="D2" s="132"/>
    </row>
    <row r="3" spans="1:4" ht="15">
      <c r="A3" s="501" t="s">
        <v>546</v>
      </c>
      <c r="B3" s="501"/>
      <c r="C3" s="501"/>
      <c r="D3" s="501"/>
    </row>
    <row r="4" spans="3:5" ht="12.75">
      <c r="C4" s="299" t="s">
        <v>545</v>
      </c>
      <c r="D4" s="299"/>
      <c r="E4" s="299"/>
    </row>
    <row r="5" ht="12.75">
      <c r="C5" s="123" t="s">
        <v>703</v>
      </c>
    </row>
    <row r="6" ht="12.75">
      <c r="C6" s="202" t="s">
        <v>354</v>
      </c>
    </row>
    <row r="8" spans="1:6" ht="12.75">
      <c r="A8" s="129" t="s">
        <v>417</v>
      </c>
      <c r="B8" s="129" t="s">
        <v>494</v>
      </c>
      <c r="C8" s="129" t="s">
        <v>396</v>
      </c>
      <c r="D8" s="129" t="s">
        <v>395</v>
      </c>
      <c r="E8" s="198" t="s">
        <v>419</v>
      </c>
      <c r="F8" s="129" t="s">
        <v>544</v>
      </c>
    </row>
    <row r="9" spans="1:6" ht="12.75">
      <c r="A9" s="298" t="s">
        <v>497</v>
      </c>
      <c r="B9" s="297" t="s">
        <v>533</v>
      </c>
      <c r="C9" s="297" t="s">
        <v>681</v>
      </c>
      <c r="D9" s="297" t="s">
        <v>543</v>
      </c>
      <c r="E9" s="297" t="s">
        <v>595</v>
      </c>
      <c r="F9" s="297" t="s">
        <v>682</v>
      </c>
    </row>
    <row r="10" spans="1:6" ht="12.75">
      <c r="A10" s="296"/>
      <c r="B10" s="295"/>
      <c r="C10" s="294" t="s">
        <v>542</v>
      </c>
      <c r="D10" s="294" t="s">
        <v>542</v>
      </c>
      <c r="E10" s="294" t="s">
        <v>542</v>
      </c>
      <c r="F10" s="294" t="s">
        <v>542</v>
      </c>
    </row>
    <row r="11" spans="1:6" ht="12.75">
      <c r="A11" s="296"/>
      <c r="B11" s="295"/>
      <c r="C11" s="294" t="s">
        <v>523</v>
      </c>
      <c r="D11" s="294" t="s">
        <v>523</v>
      </c>
      <c r="E11" s="294" t="s">
        <v>523</v>
      </c>
      <c r="F11" s="294" t="s">
        <v>523</v>
      </c>
    </row>
    <row r="12" spans="1:6" ht="12.75">
      <c r="A12" s="293" t="s">
        <v>3</v>
      </c>
      <c r="B12" s="292" t="s">
        <v>4</v>
      </c>
      <c r="C12" s="292" t="s">
        <v>5</v>
      </c>
      <c r="D12" s="292" t="s">
        <v>5</v>
      </c>
      <c r="E12" s="292" t="s">
        <v>5</v>
      </c>
      <c r="F12" s="292" t="s">
        <v>5</v>
      </c>
    </row>
    <row r="13" spans="1:6" ht="12.75">
      <c r="A13" s="291" t="s">
        <v>3</v>
      </c>
      <c r="B13" s="290" t="s">
        <v>541</v>
      </c>
      <c r="C13" s="286">
        <v>77177</v>
      </c>
      <c r="D13" s="286">
        <v>77177</v>
      </c>
      <c r="E13" s="286">
        <v>77177</v>
      </c>
      <c r="F13" s="286">
        <v>77177</v>
      </c>
    </row>
    <row r="14" spans="1:6" ht="12.75">
      <c r="A14" s="291" t="s">
        <v>4</v>
      </c>
      <c r="B14" s="290" t="s">
        <v>540</v>
      </c>
      <c r="C14" s="286">
        <v>14570</v>
      </c>
      <c r="D14" s="286">
        <v>14570</v>
      </c>
      <c r="E14" s="286">
        <v>14570</v>
      </c>
      <c r="F14" s="286">
        <v>14570</v>
      </c>
    </row>
    <row r="15" spans="1:6" ht="12.75">
      <c r="A15" s="291" t="s">
        <v>5</v>
      </c>
      <c r="B15" s="290" t="s">
        <v>539</v>
      </c>
      <c r="C15" s="286">
        <v>187900</v>
      </c>
      <c r="D15" s="286">
        <v>187900</v>
      </c>
      <c r="E15" s="286">
        <v>187900</v>
      </c>
      <c r="F15" s="286">
        <v>187900</v>
      </c>
    </row>
    <row r="16" spans="1:6" ht="12.75">
      <c r="A16" s="291" t="s">
        <v>6</v>
      </c>
      <c r="B16" s="290" t="s">
        <v>538</v>
      </c>
      <c r="C16" s="286">
        <v>8199</v>
      </c>
      <c r="D16" s="286"/>
      <c r="E16" s="286"/>
      <c r="F16" s="286"/>
    </row>
    <row r="17" spans="1:6" ht="12.75">
      <c r="A17" s="291" t="s">
        <v>505</v>
      </c>
      <c r="B17" s="290" t="s">
        <v>537</v>
      </c>
      <c r="C17" s="286"/>
      <c r="D17" s="286"/>
      <c r="E17" s="286"/>
      <c r="F17" s="286"/>
    </row>
    <row r="18" spans="1:6" ht="12.75">
      <c r="A18" s="291" t="s">
        <v>506</v>
      </c>
      <c r="B18" s="290" t="s">
        <v>547</v>
      </c>
      <c r="C18" s="286"/>
      <c r="D18" s="286"/>
      <c r="E18" s="286"/>
      <c r="F18" s="286"/>
    </row>
    <row r="19" spans="1:6" ht="12.75">
      <c r="A19" s="291" t="s">
        <v>507</v>
      </c>
      <c r="B19" s="290" t="s">
        <v>536</v>
      </c>
      <c r="C19" s="286">
        <v>1413</v>
      </c>
      <c r="D19" s="286">
        <v>1200</v>
      </c>
      <c r="E19" s="286">
        <v>1200</v>
      </c>
      <c r="F19" s="286">
        <v>1200</v>
      </c>
    </row>
    <row r="20" spans="1:6" ht="12.75">
      <c r="A20" s="291" t="s">
        <v>508</v>
      </c>
      <c r="B20" s="290" t="s">
        <v>535</v>
      </c>
      <c r="C20" s="286"/>
      <c r="D20" s="286"/>
      <c r="E20" s="286"/>
      <c r="F20" s="286"/>
    </row>
    <row r="21" spans="1:6" ht="12.75">
      <c r="A21" s="291" t="s">
        <v>511</v>
      </c>
      <c r="B21" s="290"/>
      <c r="C21" s="286"/>
      <c r="D21" s="286"/>
      <c r="E21" s="286"/>
      <c r="F21" s="286"/>
    </row>
    <row r="22" spans="1:6" ht="12.75">
      <c r="A22" s="289" t="s">
        <v>512</v>
      </c>
      <c r="B22" s="288" t="s">
        <v>490</v>
      </c>
      <c r="C22" s="287">
        <f>SUM(C13:C21)</f>
        <v>289259</v>
      </c>
      <c r="D22" s="287">
        <f>SUM(D13:D21)</f>
        <v>280847</v>
      </c>
      <c r="E22" s="287">
        <f>SUM(E13:E21)</f>
        <v>280847</v>
      </c>
      <c r="F22" s="287">
        <f>SUM(F13:F21)</f>
        <v>280847</v>
      </c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18" t="s">
        <v>350</v>
      </c>
      <c r="D1" s="122" t="s">
        <v>358</v>
      </c>
    </row>
    <row r="2" spans="2:9" ht="18.75">
      <c r="B2" s="120" t="s">
        <v>699</v>
      </c>
      <c r="C2" s="119"/>
      <c r="D2" s="123" t="s">
        <v>703</v>
      </c>
      <c r="E2" s="20"/>
      <c r="F2" s="20"/>
      <c r="G2" s="20"/>
      <c r="H2" s="20"/>
      <c r="I2" s="20"/>
    </row>
    <row r="3" spans="2:4" ht="18.75">
      <c r="B3" s="121" t="s">
        <v>243</v>
      </c>
      <c r="D3" s="117" t="s">
        <v>354</v>
      </c>
    </row>
    <row r="4" spans="2:4" ht="18.75">
      <c r="B4" s="124"/>
      <c r="D4" s="117"/>
    </row>
    <row r="5" spans="2:9" ht="15">
      <c r="B5" s="19"/>
      <c r="C5" s="19"/>
      <c r="D5" s="19" t="s">
        <v>346</v>
      </c>
      <c r="E5" s="19" t="s">
        <v>341</v>
      </c>
      <c r="F5" s="19" t="s">
        <v>342</v>
      </c>
      <c r="G5" s="19" t="s">
        <v>343</v>
      </c>
      <c r="H5" s="19" t="s">
        <v>344</v>
      </c>
      <c r="I5" s="19" t="s">
        <v>345</v>
      </c>
    </row>
    <row r="6" spans="1:9" ht="25.5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505</v>
      </c>
      <c r="F7" s="16" t="s">
        <v>506</v>
      </c>
      <c r="G7" s="16" t="s">
        <v>507</v>
      </c>
      <c r="H7" s="16" t="s">
        <v>508</v>
      </c>
      <c r="I7" s="16" t="s">
        <v>511</v>
      </c>
    </row>
    <row r="8" spans="1:9" ht="15" customHeight="1">
      <c r="A8" s="4" t="s">
        <v>7</v>
      </c>
      <c r="B8" s="8" t="s">
        <v>8</v>
      </c>
      <c r="C8" s="14" t="s">
        <v>9</v>
      </c>
      <c r="D8" s="18">
        <f aca="true" t="shared" si="0" ref="D8:D71">SUM(E8:I8)</f>
        <v>139174</v>
      </c>
      <c r="E8" s="17">
        <v>139174</v>
      </c>
      <c r="F8" s="17"/>
      <c r="G8" s="17"/>
      <c r="H8" s="17"/>
      <c r="I8" s="17"/>
    </row>
    <row r="9" spans="1:9" ht="15" customHeight="1">
      <c r="A9" s="4" t="s">
        <v>10</v>
      </c>
      <c r="B9" s="9" t="s">
        <v>11</v>
      </c>
      <c r="C9" s="14" t="s">
        <v>12</v>
      </c>
      <c r="D9" s="18">
        <f t="shared" si="0"/>
        <v>122001</v>
      </c>
      <c r="E9" s="17">
        <v>122001</v>
      </c>
      <c r="F9" s="17"/>
      <c r="G9" s="17"/>
      <c r="H9" s="17"/>
      <c r="I9" s="17"/>
    </row>
    <row r="10" spans="1:9" ht="15" customHeight="1">
      <c r="A10" s="4" t="s">
        <v>13</v>
      </c>
      <c r="B10" s="9" t="s">
        <v>14</v>
      </c>
      <c r="C10" s="14" t="s">
        <v>15</v>
      </c>
      <c r="D10" s="18">
        <f t="shared" si="0"/>
        <v>115344</v>
      </c>
      <c r="E10" s="17">
        <v>115344</v>
      </c>
      <c r="F10" s="17"/>
      <c r="G10" s="17"/>
      <c r="H10" s="17"/>
      <c r="I10" s="17"/>
    </row>
    <row r="11" spans="1:9" ht="15" customHeight="1">
      <c r="A11" s="4" t="s">
        <v>16</v>
      </c>
      <c r="B11" s="9" t="s">
        <v>17</v>
      </c>
      <c r="C11" s="14" t="s">
        <v>18</v>
      </c>
      <c r="D11" s="18">
        <f t="shared" si="0"/>
        <v>6922</v>
      </c>
      <c r="E11" s="17">
        <v>6922</v>
      </c>
      <c r="F11" s="17"/>
      <c r="G11" s="17"/>
      <c r="H11" s="17"/>
      <c r="I11" s="17"/>
    </row>
    <row r="12" spans="1:9" ht="15" customHeight="1">
      <c r="A12" s="4" t="s">
        <v>19</v>
      </c>
      <c r="B12" s="9" t="s">
        <v>692</v>
      </c>
      <c r="C12" s="14" t="s">
        <v>20</v>
      </c>
      <c r="D12" s="18">
        <f t="shared" si="0"/>
        <v>0</v>
      </c>
      <c r="E12" s="17"/>
      <c r="F12" s="17"/>
      <c r="G12" s="17"/>
      <c r="H12" s="17"/>
      <c r="I12" s="17"/>
    </row>
    <row r="13" spans="1:9" ht="15" customHeight="1">
      <c r="A13" s="4" t="s">
        <v>21</v>
      </c>
      <c r="B13" s="9" t="s">
        <v>693</v>
      </c>
      <c r="C13" s="14" t="s">
        <v>22</v>
      </c>
      <c r="D13" s="18">
        <f t="shared" si="0"/>
        <v>0</v>
      </c>
      <c r="E13" s="17"/>
      <c r="F13" s="17"/>
      <c r="G13" s="17"/>
      <c r="H13" s="17"/>
      <c r="I13" s="17"/>
    </row>
    <row r="14" spans="1:9" ht="15" customHeight="1">
      <c r="A14" s="5" t="s">
        <v>23</v>
      </c>
      <c r="B14" s="10" t="s">
        <v>376</v>
      </c>
      <c r="C14" s="15" t="s">
        <v>24</v>
      </c>
      <c r="D14" s="18">
        <f t="shared" si="0"/>
        <v>383441</v>
      </c>
      <c r="E14" s="18">
        <f>SUM(E8:E13)</f>
        <v>383441</v>
      </c>
      <c r="F14" s="18">
        <f>SUM(F8:F13)</f>
        <v>0</v>
      </c>
      <c r="G14" s="18">
        <f>SUM(G8:G13)</f>
        <v>0</v>
      </c>
      <c r="H14" s="18">
        <f>SUM(H8:H13)</f>
        <v>0</v>
      </c>
      <c r="I14" s="18">
        <f>SUM(I8:I13)</f>
        <v>0</v>
      </c>
    </row>
    <row r="15" spans="1:9" ht="15" customHeight="1">
      <c r="A15" s="4" t="s">
        <v>25</v>
      </c>
      <c r="B15" s="9" t="s">
        <v>26</v>
      </c>
      <c r="C15" s="14" t="s">
        <v>27</v>
      </c>
      <c r="D15" s="18">
        <f t="shared" si="0"/>
        <v>0</v>
      </c>
      <c r="E15" s="17"/>
      <c r="F15" s="17"/>
      <c r="G15" s="17"/>
      <c r="H15" s="17"/>
      <c r="I15" s="17"/>
    </row>
    <row r="16" spans="1:9" ht="15" customHeight="1">
      <c r="A16" s="4" t="s">
        <v>28</v>
      </c>
      <c r="B16" s="9" t="s">
        <v>29</v>
      </c>
      <c r="C16" s="14" t="s">
        <v>30</v>
      </c>
      <c r="D16" s="18">
        <f t="shared" si="0"/>
        <v>0</v>
      </c>
      <c r="E16" s="17"/>
      <c r="F16" s="17"/>
      <c r="G16" s="17"/>
      <c r="H16" s="17"/>
      <c r="I16" s="17"/>
    </row>
    <row r="17" spans="1:9" ht="15" customHeight="1">
      <c r="A17" s="4" t="s">
        <v>31</v>
      </c>
      <c r="B17" s="9" t="s">
        <v>32</v>
      </c>
      <c r="C17" s="14" t="s">
        <v>33</v>
      </c>
      <c r="D17" s="18">
        <f t="shared" si="0"/>
        <v>0</v>
      </c>
      <c r="E17" s="17"/>
      <c r="F17" s="17"/>
      <c r="G17" s="17"/>
      <c r="H17" s="17"/>
      <c r="I17" s="17"/>
    </row>
    <row r="18" spans="1:9" ht="15" customHeight="1">
      <c r="A18" s="4" t="s">
        <v>34</v>
      </c>
      <c r="B18" s="9" t="s">
        <v>35</v>
      </c>
      <c r="C18" s="14" t="s">
        <v>36</v>
      </c>
      <c r="D18" s="18">
        <f t="shared" si="0"/>
        <v>0</v>
      </c>
      <c r="E18" s="17"/>
      <c r="F18" s="17"/>
      <c r="G18" s="17"/>
      <c r="H18" s="17"/>
      <c r="I18" s="17"/>
    </row>
    <row r="19" spans="1:9" ht="15" customHeight="1">
      <c r="A19" s="4" t="s">
        <v>37</v>
      </c>
      <c r="B19" s="9" t="s">
        <v>38</v>
      </c>
      <c r="C19" s="14" t="s">
        <v>39</v>
      </c>
      <c r="D19" s="18">
        <f t="shared" si="0"/>
        <v>80321</v>
      </c>
      <c r="E19" s="18">
        <f>SUM(E20:E26)</f>
        <v>18575</v>
      </c>
      <c r="F19" s="18">
        <f>SUM(F20:F26)</f>
        <v>330</v>
      </c>
      <c r="G19" s="18">
        <f>SUM(G20:G26)</f>
        <v>59749</v>
      </c>
      <c r="H19" s="18">
        <f>SUM(H20:H26)</f>
        <v>1667</v>
      </c>
      <c r="I19" s="18">
        <f>SUM(I20:I26)</f>
        <v>0</v>
      </c>
    </row>
    <row r="20" spans="1:9" ht="15" customHeight="1">
      <c r="A20" s="4"/>
      <c r="B20" s="9" t="s">
        <v>289</v>
      </c>
      <c r="C20" s="14" t="s">
        <v>335</v>
      </c>
      <c r="D20" s="18">
        <f t="shared" si="0"/>
        <v>330</v>
      </c>
      <c r="E20" s="17"/>
      <c r="F20" s="17">
        <v>330</v>
      </c>
      <c r="G20" s="17"/>
      <c r="H20" s="17"/>
      <c r="I20" s="17"/>
    </row>
    <row r="21" spans="1:9" ht="15" customHeight="1">
      <c r="A21" s="4"/>
      <c r="B21" s="9" t="s">
        <v>290</v>
      </c>
      <c r="C21" s="14" t="s">
        <v>334</v>
      </c>
      <c r="D21" s="18">
        <f t="shared" si="0"/>
        <v>12922</v>
      </c>
      <c r="E21" s="17">
        <v>12922</v>
      </c>
      <c r="F21" s="17"/>
      <c r="G21" s="17"/>
      <c r="H21" s="17"/>
      <c r="I21" s="17"/>
    </row>
    <row r="22" spans="1:9" ht="15" customHeight="1">
      <c r="A22" s="4"/>
      <c r="B22" s="9" t="s">
        <v>291</v>
      </c>
      <c r="C22" s="14" t="s">
        <v>336</v>
      </c>
      <c r="D22" s="18">
        <f t="shared" si="0"/>
        <v>61416</v>
      </c>
      <c r="E22" s="17"/>
      <c r="F22" s="17"/>
      <c r="G22" s="17">
        <v>59749</v>
      </c>
      <c r="H22" s="17">
        <v>1667</v>
      </c>
      <c r="I22" s="17"/>
    </row>
    <row r="23" spans="1:9" ht="15" customHeight="1">
      <c r="A23" s="4"/>
      <c r="B23" s="9" t="s">
        <v>292</v>
      </c>
      <c r="C23" s="14" t="s">
        <v>337</v>
      </c>
      <c r="D23" s="18">
        <f t="shared" si="0"/>
        <v>0</v>
      </c>
      <c r="E23" s="17"/>
      <c r="F23" s="17"/>
      <c r="G23" s="17"/>
      <c r="H23" s="17"/>
      <c r="I23" s="17"/>
    </row>
    <row r="24" spans="1:9" ht="15" customHeight="1">
      <c r="A24" s="4"/>
      <c r="B24" s="9" t="s">
        <v>293</v>
      </c>
      <c r="C24" s="14" t="s">
        <v>338</v>
      </c>
      <c r="D24" s="18">
        <f t="shared" si="0"/>
        <v>0</v>
      </c>
      <c r="E24" s="17"/>
      <c r="F24" s="17"/>
      <c r="G24" s="17"/>
      <c r="H24" s="17"/>
      <c r="I24" s="17"/>
    </row>
    <row r="25" spans="1:9" ht="15" customHeight="1">
      <c r="A25" s="4"/>
      <c r="B25" s="9" t="s">
        <v>294</v>
      </c>
      <c r="C25" s="14" t="s">
        <v>339</v>
      </c>
      <c r="D25" s="18">
        <f t="shared" si="0"/>
        <v>0</v>
      </c>
      <c r="E25" s="17"/>
      <c r="F25" s="17"/>
      <c r="G25" s="17"/>
      <c r="H25" s="17"/>
      <c r="I25" s="17"/>
    </row>
    <row r="26" spans="1:9" ht="15" customHeight="1">
      <c r="A26" s="4"/>
      <c r="B26" s="9" t="s">
        <v>352</v>
      </c>
      <c r="C26" s="14" t="s">
        <v>353</v>
      </c>
      <c r="D26" s="18">
        <f t="shared" si="0"/>
        <v>5653</v>
      </c>
      <c r="E26" s="17">
        <v>5653</v>
      </c>
      <c r="F26" s="17"/>
      <c r="G26" s="17"/>
      <c r="H26" s="17"/>
      <c r="I26" s="17"/>
    </row>
    <row r="27" spans="1:9" ht="15" customHeight="1">
      <c r="A27" s="5" t="s">
        <v>40</v>
      </c>
      <c r="B27" s="10" t="s">
        <v>377</v>
      </c>
      <c r="C27" s="15" t="s">
        <v>41</v>
      </c>
      <c r="D27" s="18">
        <f t="shared" si="0"/>
        <v>463762</v>
      </c>
      <c r="E27" s="18">
        <f>SUM(E14:E19)</f>
        <v>402016</v>
      </c>
      <c r="F27" s="18">
        <f>SUM(F14:F19)</f>
        <v>330</v>
      </c>
      <c r="G27" s="18">
        <f>SUM(G14:G19)</f>
        <v>59749</v>
      </c>
      <c r="H27" s="18">
        <f>SUM(H14:H19)</f>
        <v>1667</v>
      </c>
      <c r="I27" s="18">
        <f>SUM(I14:I19)</f>
        <v>0</v>
      </c>
    </row>
    <row r="28" spans="1:9" ht="15" customHeight="1">
      <c r="A28" s="4" t="s">
        <v>42</v>
      </c>
      <c r="B28" s="9" t="s">
        <v>43</v>
      </c>
      <c r="C28" s="14" t="s">
        <v>44</v>
      </c>
      <c r="D28" s="18">
        <f t="shared" si="0"/>
        <v>0</v>
      </c>
      <c r="E28" s="17"/>
      <c r="F28" s="17"/>
      <c r="G28" s="17"/>
      <c r="H28" s="17"/>
      <c r="I28" s="17"/>
    </row>
    <row r="29" spans="1:9" ht="15" customHeight="1">
      <c r="A29" s="4" t="s">
        <v>45</v>
      </c>
      <c r="B29" s="9" t="s">
        <v>46</v>
      </c>
      <c r="C29" s="14" t="s">
        <v>47</v>
      </c>
      <c r="D29" s="18">
        <f t="shared" si="0"/>
        <v>0</v>
      </c>
      <c r="E29" s="17"/>
      <c r="F29" s="17"/>
      <c r="G29" s="17"/>
      <c r="H29" s="17"/>
      <c r="I29" s="17"/>
    </row>
    <row r="30" spans="1:9" ht="15" customHeight="1">
      <c r="A30" s="4" t="s">
        <v>48</v>
      </c>
      <c r="B30" s="9" t="s">
        <v>49</v>
      </c>
      <c r="C30" s="14" t="s">
        <v>50</v>
      </c>
      <c r="D30" s="18">
        <f t="shared" si="0"/>
        <v>19290</v>
      </c>
      <c r="E30" s="17">
        <v>19290</v>
      </c>
      <c r="F30" s="17"/>
      <c r="G30" s="17"/>
      <c r="H30" s="17"/>
      <c r="I30" s="17"/>
    </row>
    <row r="31" spans="1:9" ht="15" customHeight="1">
      <c r="A31" s="4" t="s">
        <v>51</v>
      </c>
      <c r="B31" s="9" t="s">
        <v>52</v>
      </c>
      <c r="C31" s="14" t="s">
        <v>53</v>
      </c>
      <c r="D31" s="18">
        <f t="shared" si="0"/>
        <v>0</v>
      </c>
      <c r="E31" s="17"/>
      <c r="F31" s="17"/>
      <c r="G31" s="17"/>
      <c r="H31" s="17"/>
      <c r="I31" s="17"/>
    </row>
    <row r="32" spans="1:9" ht="15" customHeight="1">
      <c r="A32" s="4" t="s">
        <v>54</v>
      </c>
      <c r="B32" s="9" t="s">
        <v>55</v>
      </c>
      <c r="C32" s="14" t="s">
        <v>56</v>
      </c>
      <c r="D32" s="18">
        <f t="shared" si="0"/>
        <v>0</v>
      </c>
      <c r="E32" s="17"/>
      <c r="F32" s="17"/>
      <c r="G32" s="17"/>
      <c r="H32" s="17"/>
      <c r="I32" s="17"/>
    </row>
    <row r="33" spans="1:9" ht="15" customHeight="1">
      <c r="A33" s="5" t="s">
        <v>57</v>
      </c>
      <c r="B33" s="10" t="s">
        <v>378</v>
      </c>
      <c r="C33" s="15" t="s">
        <v>58</v>
      </c>
      <c r="D33" s="18">
        <f t="shared" si="0"/>
        <v>19290</v>
      </c>
      <c r="E33" s="18">
        <f>SUM(E28:E32)</f>
        <v>19290</v>
      </c>
      <c r="F33" s="18">
        <f>SUM(F28:F32)</f>
        <v>0</v>
      </c>
      <c r="G33" s="18">
        <f>SUM(G28:G32)</f>
        <v>0</v>
      </c>
      <c r="H33" s="18">
        <f>SUM(H28:H32)</f>
        <v>0</v>
      </c>
      <c r="I33" s="18">
        <f>SUM(I28:I32)</f>
        <v>0</v>
      </c>
    </row>
    <row r="34" spans="1:9" ht="15" customHeight="1">
      <c r="A34" s="4" t="s">
        <v>59</v>
      </c>
      <c r="B34" s="9" t="s">
        <v>60</v>
      </c>
      <c r="C34" s="14" t="s">
        <v>61</v>
      </c>
      <c r="D34" s="18">
        <f t="shared" si="0"/>
        <v>0</v>
      </c>
      <c r="E34" s="17"/>
      <c r="F34" s="17"/>
      <c r="G34" s="17"/>
      <c r="H34" s="17"/>
      <c r="I34" s="17"/>
    </row>
    <row r="35" spans="1:9" ht="15" customHeight="1">
      <c r="A35" s="4" t="s">
        <v>62</v>
      </c>
      <c r="B35" s="9" t="s">
        <v>63</v>
      </c>
      <c r="C35" s="14" t="s">
        <v>64</v>
      </c>
      <c r="D35" s="18">
        <f t="shared" si="0"/>
        <v>0</v>
      </c>
      <c r="E35" s="17"/>
      <c r="F35" s="17"/>
      <c r="G35" s="17"/>
      <c r="H35" s="17"/>
      <c r="I35" s="17"/>
    </row>
    <row r="36" spans="1:9" ht="15" customHeight="1">
      <c r="A36" s="5" t="s">
        <v>65</v>
      </c>
      <c r="B36" s="10" t="s">
        <v>379</v>
      </c>
      <c r="C36" s="15" t="s">
        <v>66</v>
      </c>
      <c r="D36" s="18">
        <f t="shared" si="0"/>
        <v>0</v>
      </c>
      <c r="E36" s="18">
        <f>SUM(E34:E35)</f>
        <v>0</v>
      </c>
      <c r="F36" s="18">
        <f>SUM(F34:F35)</f>
        <v>0</v>
      </c>
      <c r="G36" s="18">
        <f>SUM(G34:G35)</f>
        <v>0</v>
      </c>
      <c r="H36" s="18">
        <f>SUM(H34:H35)</f>
        <v>0</v>
      </c>
      <c r="I36" s="18">
        <f>SUM(I34:I35)</f>
        <v>0</v>
      </c>
    </row>
    <row r="37" spans="1:9" ht="15" customHeight="1">
      <c r="A37" s="4" t="s">
        <v>67</v>
      </c>
      <c r="B37" s="9" t="s">
        <v>68</v>
      </c>
      <c r="C37" s="14" t="s">
        <v>69</v>
      </c>
      <c r="D37" s="18">
        <f t="shared" si="0"/>
        <v>0</v>
      </c>
      <c r="E37" s="17"/>
      <c r="F37" s="17"/>
      <c r="G37" s="17"/>
      <c r="H37" s="17"/>
      <c r="I37" s="17"/>
    </row>
    <row r="38" spans="1:9" ht="15" customHeight="1">
      <c r="A38" s="4" t="s">
        <v>70</v>
      </c>
      <c r="B38" s="9" t="s">
        <v>71</v>
      </c>
      <c r="C38" s="14" t="s">
        <v>72</v>
      </c>
      <c r="D38" s="18">
        <f t="shared" si="0"/>
        <v>0</v>
      </c>
      <c r="E38" s="17"/>
      <c r="F38" s="17"/>
      <c r="G38" s="17"/>
      <c r="H38" s="17"/>
      <c r="I38" s="17"/>
    </row>
    <row r="39" spans="1:9" ht="15" customHeight="1">
      <c r="A39" s="4" t="s">
        <v>73</v>
      </c>
      <c r="B39" s="9" t="s">
        <v>74</v>
      </c>
      <c r="C39" s="14" t="s">
        <v>75</v>
      </c>
      <c r="D39" s="18">
        <f t="shared" si="0"/>
        <v>89100</v>
      </c>
      <c r="E39" s="17">
        <v>89100</v>
      </c>
      <c r="F39" s="17"/>
      <c r="G39" s="17"/>
      <c r="H39" s="17"/>
      <c r="I39" s="17"/>
    </row>
    <row r="40" spans="1:9" ht="15" customHeight="1">
      <c r="A40" s="4" t="s">
        <v>76</v>
      </c>
      <c r="B40" s="9" t="s">
        <v>77</v>
      </c>
      <c r="C40" s="14" t="s">
        <v>78</v>
      </c>
      <c r="D40" s="18">
        <f t="shared" si="0"/>
        <v>140000</v>
      </c>
      <c r="E40" s="17">
        <v>140000</v>
      </c>
      <c r="F40" s="17"/>
      <c r="G40" s="17"/>
      <c r="H40" s="17"/>
      <c r="I40" s="17"/>
    </row>
    <row r="41" spans="1:9" ht="15" customHeight="1">
      <c r="A41" s="4" t="s">
        <v>79</v>
      </c>
      <c r="B41" s="9" t="s">
        <v>80</v>
      </c>
      <c r="C41" s="14" t="s">
        <v>81</v>
      </c>
      <c r="D41" s="18">
        <f t="shared" si="0"/>
        <v>0</v>
      </c>
      <c r="E41" s="17"/>
      <c r="F41" s="17"/>
      <c r="G41" s="17"/>
      <c r="H41" s="17"/>
      <c r="I41" s="17"/>
    </row>
    <row r="42" spans="1:9" ht="15" customHeight="1">
      <c r="A42" s="4" t="s">
        <v>82</v>
      </c>
      <c r="B42" s="9" t="s">
        <v>83</v>
      </c>
      <c r="C42" s="14" t="s">
        <v>84</v>
      </c>
      <c r="D42" s="18">
        <f t="shared" si="0"/>
        <v>0</v>
      </c>
      <c r="E42" s="17"/>
      <c r="F42" s="17"/>
      <c r="G42" s="17"/>
      <c r="H42" s="17"/>
      <c r="I42" s="17"/>
    </row>
    <row r="43" spans="1:9" ht="15" customHeight="1">
      <c r="A43" s="4" t="s">
        <v>85</v>
      </c>
      <c r="B43" s="9" t="s">
        <v>86</v>
      </c>
      <c r="C43" s="14" t="s">
        <v>87</v>
      </c>
      <c r="D43" s="18">
        <f t="shared" si="0"/>
        <v>10200</v>
      </c>
      <c r="E43" s="17">
        <v>10200</v>
      </c>
      <c r="F43" s="17"/>
      <c r="G43" s="17"/>
      <c r="H43" s="17"/>
      <c r="I43" s="17"/>
    </row>
    <row r="44" spans="1:9" ht="15" customHeight="1">
      <c r="A44" s="4" t="s">
        <v>88</v>
      </c>
      <c r="B44" s="9" t="s">
        <v>89</v>
      </c>
      <c r="C44" s="14" t="s">
        <v>90</v>
      </c>
      <c r="D44" s="18">
        <f t="shared" si="0"/>
        <v>340</v>
      </c>
      <c r="E44" s="17">
        <v>340</v>
      </c>
      <c r="F44" s="17"/>
      <c r="G44" s="17"/>
      <c r="H44" s="17"/>
      <c r="I44" s="17"/>
    </row>
    <row r="45" spans="1:9" ht="15" customHeight="1">
      <c r="A45" s="5" t="s">
        <v>91</v>
      </c>
      <c r="B45" s="10" t="s">
        <v>380</v>
      </c>
      <c r="C45" s="15" t="s">
        <v>92</v>
      </c>
      <c r="D45" s="18">
        <f t="shared" si="0"/>
        <v>150540</v>
      </c>
      <c r="E45" s="18">
        <f>SUM(E40:E44)</f>
        <v>150540</v>
      </c>
      <c r="F45" s="18">
        <f>SUM(F40:F44)</f>
        <v>0</v>
      </c>
      <c r="G45" s="18">
        <f>SUM(G40:G44)</f>
        <v>0</v>
      </c>
      <c r="H45" s="18">
        <f>SUM(H40:H44)</f>
        <v>0</v>
      </c>
      <c r="I45" s="18">
        <f>SUM(I40:I44)</f>
        <v>0</v>
      </c>
    </row>
    <row r="46" spans="1:9" ht="15" customHeight="1">
      <c r="A46" s="4" t="s">
        <v>93</v>
      </c>
      <c r="B46" s="9" t="s">
        <v>94</v>
      </c>
      <c r="C46" s="14" t="s">
        <v>95</v>
      </c>
      <c r="D46" s="18">
        <f t="shared" si="0"/>
        <v>1200</v>
      </c>
      <c r="E46" s="17">
        <v>1200</v>
      </c>
      <c r="F46" s="17"/>
      <c r="G46" s="17"/>
      <c r="H46" s="17"/>
      <c r="I46" s="17"/>
    </row>
    <row r="47" spans="1:9" ht="15" customHeight="1">
      <c r="A47" s="5" t="s">
        <v>96</v>
      </c>
      <c r="B47" s="10" t="s">
        <v>381</v>
      </c>
      <c r="C47" s="15" t="s">
        <v>97</v>
      </c>
      <c r="D47" s="18">
        <f t="shared" si="0"/>
        <v>240840</v>
      </c>
      <c r="E47" s="18">
        <f>E36+E37+E38+E39+E45+E46</f>
        <v>240840</v>
      </c>
      <c r="F47" s="18">
        <f>F36+F37+F38+F39+F45+F46</f>
        <v>0</v>
      </c>
      <c r="G47" s="18">
        <f>G36+G37+G38+G39+G45+G46</f>
        <v>0</v>
      </c>
      <c r="H47" s="18">
        <f>H36+H37+H38+H39+H45+H46</f>
        <v>0</v>
      </c>
      <c r="I47" s="18">
        <f>I36+I37+I38+I39+I45+I46</f>
        <v>0</v>
      </c>
    </row>
    <row r="48" spans="1:9" ht="15" customHeight="1">
      <c r="A48" s="4" t="s">
        <v>98</v>
      </c>
      <c r="B48" s="11" t="s">
        <v>99</v>
      </c>
      <c r="C48" s="14" t="s">
        <v>100</v>
      </c>
      <c r="D48" s="18">
        <f t="shared" si="0"/>
        <v>0</v>
      </c>
      <c r="E48" s="17"/>
      <c r="F48" s="17"/>
      <c r="G48" s="17"/>
      <c r="H48" s="17"/>
      <c r="I48" s="17"/>
    </row>
    <row r="49" spans="1:9" ht="15" customHeight="1">
      <c r="A49" s="4" t="s">
        <v>101</v>
      </c>
      <c r="B49" s="11" t="s">
        <v>102</v>
      </c>
      <c r="C49" s="14" t="s">
        <v>103</v>
      </c>
      <c r="D49" s="18">
        <f t="shared" si="0"/>
        <v>11867</v>
      </c>
      <c r="E49" s="17"/>
      <c r="F49" s="17">
        <v>730</v>
      </c>
      <c r="G49" s="17">
        <v>500</v>
      </c>
      <c r="H49" s="17">
        <v>9687</v>
      </c>
      <c r="I49" s="17">
        <v>950</v>
      </c>
    </row>
    <row r="50" spans="1:9" ht="15" customHeight="1">
      <c r="A50" s="4" t="s">
        <v>104</v>
      </c>
      <c r="B50" s="11" t="s">
        <v>105</v>
      </c>
      <c r="C50" s="14" t="s">
        <v>106</v>
      </c>
      <c r="D50" s="18">
        <f t="shared" si="0"/>
        <v>2740</v>
      </c>
      <c r="E50" s="18">
        <f>SUM(E51:E52)</f>
        <v>110</v>
      </c>
      <c r="F50" s="18">
        <f>SUM(F51:F52)</f>
        <v>1400</v>
      </c>
      <c r="G50" s="18">
        <f>SUM(G51:G52)</f>
        <v>1230</v>
      </c>
      <c r="H50" s="18">
        <f>SUM(H51:H52)</f>
        <v>0</v>
      </c>
      <c r="I50" s="18">
        <f>SUM(I51:I52)</f>
        <v>0</v>
      </c>
    </row>
    <row r="51" spans="1:9" ht="15" customHeight="1">
      <c r="A51" s="4"/>
      <c r="B51" s="27" t="s">
        <v>244</v>
      </c>
      <c r="C51" s="14" t="s">
        <v>330</v>
      </c>
      <c r="D51" s="18">
        <f t="shared" si="0"/>
        <v>2740</v>
      </c>
      <c r="E51" s="17">
        <v>110</v>
      </c>
      <c r="F51" s="17">
        <v>1400</v>
      </c>
      <c r="G51" s="17">
        <v>1230</v>
      </c>
      <c r="H51" s="17"/>
      <c r="I51" s="17"/>
    </row>
    <row r="52" spans="1:9" ht="15" customHeight="1">
      <c r="A52" s="4"/>
      <c r="B52" s="27" t="s">
        <v>245</v>
      </c>
      <c r="C52" s="14" t="s">
        <v>331</v>
      </c>
      <c r="D52" s="18">
        <f t="shared" si="0"/>
        <v>0</v>
      </c>
      <c r="E52" s="17"/>
      <c r="F52" s="17"/>
      <c r="G52" s="17"/>
      <c r="H52" s="17"/>
      <c r="I52" s="17"/>
    </row>
    <row r="53" spans="1:9" ht="15" customHeight="1">
      <c r="A53" s="4" t="s">
        <v>107</v>
      </c>
      <c r="B53" s="11" t="s">
        <v>333</v>
      </c>
      <c r="C53" s="14" t="s">
        <v>108</v>
      </c>
      <c r="D53" s="18">
        <f t="shared" si="0"/>
        <v>19579</v>
      </c>
      <c r="E53" s="17">
        <v>19579</v>
      </c>
      <c r="F53" s="17"/>
      <c r="G53" s="17"/>
      <c r="H53" s="17"/>
      <c r="I53" s="17"/>
    </row>
    <row r="54" spans="1:9" ht="15" customHeight="1">
      <c r="A54" s="4" t="s">
        <v>109</v>
      </c>
      <c r="B54" s="11" t="s">
        <v>110</v>
      </c>
      <c r="C54" s="14" t="s">
        <v>111</v>
      </c>
      <c r="D54" s="18">
        <f t="shared" si="0"/>
        <v>12322</v>
      </c>
      <c r="E54" s="17">
        <v>2759</v>
      </c>
      <c r="F54" s="17"/>
      <c r="G54" s="17"/>
      <c r="H54" s="17">
        <v>9563</v>
      </c>
      <c r="I54" s="17"/>
    </row>
    <row r="55" spans="1:9" ht="15" customHeight="1">
      <c r="A55" s="4" t="s">
        <v>112</v>
      </c>
      <c r="B55" s="11" t="s">
        <v>113</v>
      </c>
      <c r="C55" s="14" t="s">
        <v>114</v>
      </c>
      <c r="D55" s="18">
        <f t="shared" si="0"/>
        <v>11753</v>
      </c>
      <c r="E55" s="17">
        <v>5710</v>
      </c>
      <c r="F55" s="17">
        <v>378</v>
      </c>
      <c r="G55" s="17">
        <v>467</v>
      </c>
      <c r="H55" s="17">
        <v>5198</v>
      </c>
      <c r="I55" s="17"/>
    </row>
    <row r="56" spans="1:9" ht="15" customHeight="1">
      <c r="A56" s="4" t="s">
        <v>115</v>
      </c>
      <c r="B56" s="11" t="s">
        <v>116</v>
      </c>
      <c r="C56" s="14" t="s">
        <v>117</v>
      </c>
      <c r="D56" s="18">
        <f t="shared" si="0"/>
        <v>0</v>
      </c>
      <c r="E56" s="17"/>
      <c r="F56" s="17"/>
      <c r="G56" s="128"/>
      <c r="H56" s="17"/>
      <c r="I56" s="17"/>
    </row>
    <row r="57" spans="1:9" ht="15" customHeight="1">
      <c r="A57" s="4" t="s">
        <v>118</v>
      </c>
      <c r="B57" s="11" t="s">
        <v>119</v>
      </c>
      <c r="C57" s="14" t="s">
        <v>120</v>
      </c>
      <c r="D57" s="18">
        <f t="shared" si="0"/>
        <v>0</v>
      </c>
      <c r="E57" s="17"/>
      <c r="F57" s="17"/>
      <c r="G57" s="17"/>
      <c r="H57" s="17"/>
      <c r="I57" s="17"/>
    </row>
    <row r="58" spans="1:9" ht="15" customHeight="1">
      <c r="A58" s="4" t="s">
        <v>121</v>
      </c>
      <c r="B58" s="11" t="s">
        <v>122</v>
      </c>
      <c r="C58" s="14" t="s">
        <v>123</v>
      </c>
      <c r="D58" s="18">
        <f t="shared" si="0"/>
        <v>0</v>
      </c>
      <c r="E58" s="17"/>
      <c r="F58" s="17"/>
      <c r="G58" s="17"/>
      <c r="H58" s="17"/>
      <c r="I58" s="17"/>
    </row>
    <row r="59" spans="1:9" ht="15" customHeight="1">
      <c r="A59" s="4" t="s">
        <v>124</v>
      </c>
      <c r="B59" s="11" t="s">
        <v>125</v>
      </c>
      <c r="C59" s="14" t="s">
        <v>126</v>
      </c>
      <c r="D59" s="18">
        <f t="shared" si="0"/>
        <v>70</v>
      </c>
      <c r="E59" s="17"/>
      <c r="F59" s="17"/>
      <c r="G59" s="17">
        <v>70</v>
      </c>
      <c r="H59" s="17"/>
      <c r="I59" s="17"/>
    </row>
    <row r="60" spans="1:9" ht="15" customHeight="1">
      <c r="A60" s="5" t="s">
        <v>127</v>
      </c>
      <c r="B60" s="12" t="s">
        <v>382</v>
      </c>
      <c r="C60" s="15" t="s">
        <v>128</v>
      </c>
      <c r="D60" s="18">
        <f t="shared" si="0"/>
        <v>58331</v>
      </c>
      <c r="E60" s="18">
        <f>E48+E49+E50+E53+E54+E55+E56+E57+E58+E59</f>
        <v>28158</v>
      </c>
      <c r="F60" s="18">
        <f>F48+F49+F50+F53+F54+F55+F56+F57+F58+F59</f>
        <v>2508</v>
      </c>
      <c r="G60" s="18">
        <f>G48+G49+G50+G53+G54+G55+G56+G57+G58+G59</f>
        <v>2267</v>
      </c>
      <c r="H60" s="18">
        <f>H48+H49+H50+H53+H54+H55+H56+H57+H58+H59</f>
        <v>24448</v>
      </c>
      <c r="I60" s="18">
        <f>I48+I49+I50+I53+I54+I55+I56+I57+I58+I59</f>
        <v>950</v>
      </c>
    </row>
    <row r="61" spans="1:9" ht="15" customHeight="1">
      <c r="A61" s="4">
        <v>45</v>
      </c>
      <c r="B61" s="11" t="s">
        <v>129</v>
      </c>
      <c r="C61" s="14" t="s">
        <v>130</v>
      </c>
      <c r="D61" s="18">
        <f t="shared" si="0"/>
        <v>0</v>
      </c>
      <c r="E61" s="17"/>
      <c r="F61" s="17"/>
      <c r="G61" s="17"/>
      <c r="H61" s="17"/>
      <c r="I61" s="17"/>
    </row>
    <row r="62" spans="1:9" ht="15" customHeight="1">
      <c r="A62" s="4">
        <v>46</v>
      </c>
      <c r="B62" s="11" t="s">
        <v>131</v>
      </c>
      <c r="C62" s="14" t="s">
        <v>132</v>
      </c>
      <c r="D62" s="18">
        <f t="shared" si="0"/>
        <v>375</v>
      </c>
      <c r="E62" s="17">
        <v>375</v>
      </c>
      <c r="F62" s="17"/>
      <c r="G62" s="17"/>
      <c r="H62" s="17"/>
      <c r="I62" s="17"/>
    </row>
    <row r="63" spans="1:9" ht="15" customHeight="1">
      <c r="A63" s="4">
        <v>47</v>
      </c>
      <c r="B63" s="11" t="s">
        <v>133</v>
      </c>
      <c r="C63" s="14" t="s">
        <v>134</v>
      </c>
      <c r="D63" s="18">
        <f t="shared" si="0"/>
        <v>0</v>
      </c>
      <c r="E63" s="17"/>
      <c r="F63" s="17"/>
      <c r="G63" s="17"/>
      <c r="H63" s="17"/>
      <c r="I63" s="17"/>
    </row>
    <row r="64" spans="1:9" ht="15" customHeight="1">
      <c r="A64" s="4">
        <v>48</v>
      </c>
      <c r="B64" s="11" t="s">
        <v>135</v>
      </c>
      <c r="C64" s="14" t="s">
        <v>136</v>
      </c>
      <c r="D64" s="18">
        <f t="shared" si="0"/>
        <v>0</v>
      </c>
      <c r="E64" s="17"/>
      <c r="F64" s="17"/>
      <c r="G64" s="17"/>
      <c r="H64" s="17"/>
      <c r="I64" s="17"/>
    </row>
    <row r="65" spans="1:9" ht="15" customHeight="1">
      <c r="A65" s="4">
        <v>49</v>
      </c>
      <c r="B65" s="11" t="s">
        <v>137</v>
      </c>
      <c r="C65" s="14" t="s">
        <v>138</v>
      </c>
      <c r="D65" s="18">
        <f t="shared" si="0"/>
        <v>0</v>
      </c>
      <c r="E65" s="17"/>
      <c r="F65" s="17"/>
      <c r="G65" s="17"/>
      <c r="H65" s="17"/>
      <c r="I65" s="17"/>
    </row>
    <row r="66" spans="1:9" ht="15" customHeight="1">
      <c r="A66" s="5">
        <v>50</v>
      </c>
      <c r="B66" s="10" t="s">
        <v>383</v>
      </c>
      <c r="C66" s="15" t="s">
        <v>139</v>
      </c>
      <c r="D66" s="18">
        <f t="shared" si="0"/>
        <v>375</v>
      </c>
      <c r="E66" s="18">
        <f>SUM(E61:E65)</f>
        <v>375</v>
      </c>
      <c r="F66" s="18">
        <f>SUM(F61:F65)</f>
        <v>0</v>
      </c>
      <c r="G66" s="18">
        <f>SUM(G61:G65)</f>
        <v>0</v>
      </c>
      <c r="H66" s="18">
        <f>SUM(H61:H65)</f>
        <v>0</v>
      </c>
      <c r="I66" s="18">
        <f>SUM(I61:I65)</f>
        <v>0</v>
      </c>
    </row>
    <row r="67" spans="1:9" ht="15" customHeight="1">
      <c r="A67" s="4">
        <v>51</v>
      </c>
      <c r="B67" s="11" t="s">
        <v>140</v>
      </c>
      <c r="C67" s="14" t="s">
        <v>141</v>
      </c>
      <c r="D67" s="18">
        <f t="shared" si="0"/>
        <v>0</v>
      </c>
      <c r="E67" s="17"/>
      <c r="F67" s="17"/>
      <c r="G67" s="17"/>
      <c r="H67" s="17"/>
      <c r="I67" s="17"/>
    </row>
    <row r="68" spans="1:9" ht="15" customHeight="1">
      <c r="A68" s="4">
        <v>52</v>
      </c>
      <c r="B68" s="9" t="s">
        <v>142</v>
      </c>
      <c r="C68" s="14" t="s">
        <v>143</v>
      </c>
      <c r="D68" s="18">
        <f t="shared" si="0"/>
        <v>0</v>
      </c>
      <c r="E68" s="17"/>
      <c r="F68" s="17"/>
      <c r="G68" s="17"/>
      <c r="H68" s="17"/>
      <c r="I68" s="17"/>
    </row>
    <row r="69" spans="1:9" ht="15" customHeight="1">
      <c r="A69" s="4">
        <v>53</v>
      </c>
      <c r="B69" s="11" t="s">
        <v>144</v>
      </c>
      <c r="C69" s="14" t="s">
        <v>145</v>
      </c>
      <c r="D69" s="18">
        <f t="shared" si="0"/>
        <v>0</v>
      </c>
      <c r="E69" s="17"/>
      <c r="F69" s="17"/>
      <c r="G69" s="17"/>
      <c r="H69" s="17"/>
      <c r="I69" s="17"/>
    </row>
    <row r="70" spans="1:9" ht="15" customHeight="1">
      <c r="A70" s="5">
        <v>54</v>
      </c>
      <c r="B70" s="10" t="s">
        <v>384</v>
      </c>
      <c r="C70" s="15" t="s">
        <v>146</v>
      </c>
      <c r="D70" s="18">
        <f t="shared" si="0"/>
        <v>0</v>
      </c>
      <c r="E70" s="18">
        <f>SUM(E67:E69)</f>
        <v>0</v>
      </c>
      <c r="F70" s="18">
        <f>SUM(F67:F69)</f>
        <v>0</v>
      </c>
      <c r="G70" s="18">
        <f>SUM(G67:G69)</f>
        <v>0</v>
      </c>
      <c r="H70" s="18">
        <f>SUM(H67:H69)</f>
        <v>0</v>
      </c>
      <c r="I70" s="18">
        <f>SUM(I67:I69)</f>
        <v>0</v>
      </c>
    </row>
    <row r="71" spans="1:9" ht="15" customHeight="1">
      <c r="A71" s="4">
        <v>55</v>
      </c>
      <c r="B71" s="11" t="s">
        <v>147</v>
      </c>
      <c r="C71" s="14" t="s">
        <v>148</v>
      </c>
      <c r="D71" s="18">
        <f t="shared" si="0"/>
        <v>0</v>
      </c>
      <c r="E71" s="17"/>
      <c r="F71" s="17"/>
      <c r="G71" s="17"/>
      <c r="H71" s="17"/>
      <c r="I71" s="17"/>
    </row>
    <row r="72" spans="1:9" ht="15" customHeight="1">
      <c r="A72" s="4">
        <v>56</v>
      </c>
      <c r="B72" s="9" t="s">
        <v>149</v>
      </c>
      <c r="C72" s="14" t="s">
        <v>150</v>
      </c>
      <c r="D72" s="18">
        <f aca="true" t="shared" si="1" ref="D72:D89">SUM(E72:I72)</f>
        <v>570</v>
      </c>
      <c r="E72" s="17">
        <v>570</v>
      </c>
      <c r="F72" s="17"/>
      <c r="G72" s="17"/>
      <c r="H72" s="17"/>
      <c r="I72" s="17"/>
    </row>
    <row r="73" spans="1:9" ht="15" customHeight="1">
      <c r="A73" s="4">
        <v>57</v>
      </c>
      <c r="B73" s="11" t="s">
        <v>151</v>
      </c>
      <c r="C73" s="14" t="s">
        <v>152</v>
      </c>
      <c r="D73" s="18">
        <f t="shared" si="1"/>
        <v>0</v>
      </c>
      <c r="E73" s="17"/>
      <c r="F73" s="17"/>
      <c r="G73" s="17"/>
      <c r="H73" s="17"/>
      <c r="I73" s="17"/>
    </row>
    <row r="74" spans="1:9" ht="15" customHeight="1" thickBot="1">
      <c r="A74" s="57">
        <v>58</v>
      </c>
      <c r="B74" s="58" t="s">
        <v>385</v>
      </c>
      <c r="C74" s="59" t="s">
        <v>153</v>
      </c>
      <c r="D74" s="18">
        <f t="shared" si="1"/>
        <v>570</v>
      </c>
      <c r="E74" s="60">
        <f>SUM(E71:E73)</f>
        <v>570</v>
      </c>
      <c r="F74" s="60">
        <f>SUM(F71:F73)</f>
        <v>0</v>
      </c>
      <c r="G74" s="60">
        <f>SUM(G71:G73)</f>
        <v>0</v>
      </c>
      <c r="H74" s="60">
        <f>SUM(H71:H73)</f>
        <v>0</v>
      </c>
      <c r="I74" s="60">
        <f>SUM(I71:I73)</f>
        <v>0</v>
      </c>
    </row>
    <row r="75" spans="1:9" ht="15" customHeight="1" thickBot="1">
      <c r="A75" s="62">
        <v>59</v>
      </c>
      <c r="B75" s="63" t="s">
        <v>386</v>
      </c>
      <c r="C75" s="64" t="s">
        <v>154</v>
      </c>
      <c r="D75" s="18">
        <f t="shared" si="1"/>
        <v>783168</v>
      </c>
      <c r="E75" s="65">
        <f>E27+E33+E47+E60+E66+E70+E74</f>
        <v>691249</v>
      </c>
      <c r="F75" s="65">
        <f>F27+F33+F47+F60+F66+F70+F74</f>
        <v>2838</v>
      </c>
      <c r="G75" s="65">
        <f>G27+G33+G47+G60+G66+G70+G74</f>
        <v>62016</v>
      </c>
      <c r="H75" s="65">
        <f>H27+H33+H47+H60+H66+H70+H74</f>
        <v>26115</v>
      </c>
      <c r="I75" s="65">
        <f>I27+I33+I47+I60+I66+I70+I74</f>
        <v>950</v>
      </c>
    </row>
    <row r="76" spans="1:9" ht="15">
      <c r="A76" s="61">
        <v>60</v>
      </c>
      <c r="B76" s="40" t="s">
        <v>273</v>
      </c>
      <c r="C76" s="44" t="s">
        <v>276</v>
      </c>
      <c r="D76" s="18">
        <f t="shared" si="1"/>
        <v>0</v>
      </c>
      <c r="E76" s="44"/>
      <c r="F76" s="44"/>
      <c r="G76" s="44"/>
      <c r="H76" s="44"/>
      <c r="I76" s="44"/>
    </row>
    <row r="77" spans="1:9" ht="15">
      <c r="A77" s="5">
        <v>61</v>
      </c>
      <c r="B77" s="35" t="s">
        <v>274</v>
      </c>
      <c r="C77" s="45" t="s">
        <v>277</v>
      </c>
      <c r="D77" s="18">
        <f t="shared" si="1"/>
        <v>0</v>
      </c>
      <c r="E77" s="45"/>
      <c r="F77" s="45"/>
      <c r="G77" s="45"/>
      <c r="H77" s="45"/>
      <c r="I77" s="45"/>
    </row>
    <row r="78" spans="1:9" ht="15">
      <c r="A78" s="5">
        <v>62</v>
      </c>
      <c r="B78" s="9" t="s">
        <v>266</v>
      </c>
      <c r="C78" s="45" t="s">
        <v>278</v>
      </c>
      <c r="D78" s="18">
        <f t="shared" si="1"/>
        <v>32076</v>
      </c>
      <c r="E78" s="45">
        <v>32076</v>
      </c>
      <c r="F78" s="45"/>
      <c r="G78" s="45"/>
      <c r="H78" s="45"/>
      <c r="I78" s="45"/>
    </row>
    <row r="79" spans="1:9" ht="15">
      <c r="A79" s="5">
        <v>63</v>
      </c>
      <c r="B79" s="9" t="s">
        <v>267</v>
      </c>
      <c r="C79" s="45" t="s">
        <v>279</v>
      </c>
      <c r="D79" s="18">
        <f t="shared" si="1"/>
        <v>0</v>
      </c>
      <c r="E79" s="45"/>
      <c r="F79" s="45"/>
      <c r="G79" s="45"/>
      <c r="H79" s="45"/>
      <c r="I79" s="45"/>
    </row>
    <row r="80" spans="1:9" ht="15">
      <c r="A80" s="5">
        <v>64</v>
      </c>
      <c r="B80" s="10" t="s">
        <v>387</v>
      </c>
      <c r="C80" s="45" t="s">
        <v>280</v>
      </c>
      <c r="D80" s="18">
        <f t="shared" si="1"/>
        <v>32076</v>
      </c>
      <c r="E80" s="45">
        <f>SUM(E78:E79)</f>
        <v>32076</v>
      </c>
      <c r="F80" s="45">
        <f>SUM(F78:F79)</f>
        <v>0</v>
      </c>
      <c r="G80" s="45">
        <f>SUM(G78:G79)</f>
        <v>0</v>
      </c>
      <c r="H80" s="45">
        <f>SUM(H78:H79)</f>
        <v>0</v>
      </c>
      <c r="I80" s="45">
        <f>SUM(I78:I79)</f>
        <v>0</v>
      </c>
    </row>
    <row r="81" spans="1:9" ht="15">
      <c r="A81" s="5">
        <v>65</v>
      </c>
      <c r="B81" s="34" t="s">
        <v>268</v>
      </c>
      <c r="C81" s="45" t="s">
        <v>281</v>
      </c>
      <c r="D81" s="18">
        <f t="shared" si="1"/>
        <v>0</v>
      </c>
      <c r="E81" s="45"/>
      <c r="F81" s="45"/>
      <c r="G81" s="45"/>
      <c r="H81" s="45"/>
      <c r="I81" s="45"/>
    </row>
    <row r="82" spans="1:9" ht="15">
      <c r="A82" s="5">
        <v>66</v>
      </c>
      <c r="B82" s="34" t="s">
        <v>269</v>
      </c>
      <c r="C82" s="45" t="s">
        <v>282</v>
      </c>
      <c r="D82" s="18">
        <f t="shared" si="1"/>
        <v>0</v>
      </c>
      <c r="E82" s="45"/>
      <c r="F82" s="45"/>
      <c r="G82" s="45"/>
      <c r="H82" s="45"/>
      <c r="I82" s="45"/>
    </row>
    <row r="83" spans="1:9" ht="15">
      <c r="A83" s="5">
        <v>67</v>
      </c>
      <c r="B83" s="34" t="s">
        <v>270</v>
      </c>
      <c r="C83" s="45" t="s">
        <v>283</v>
      </c>
      <c r="D83" s="18">
        <f t="shared" si="1"/>
        <v>421668</v>
      </c>
      <c r="E83" s="478"/>
      <c r="F83" s="479">
        <v>148041</v>
      </c>
      <c r="G83" s="478">
        <v>132621</v>
      </c>
      <c r="H83" s="478">
        <v>96614</v>
      </c>
      <c r="I83" s="478">
        <v>44392</v>
      </c>
    </row>
    <row r="84" spans="1:9" ht="15">
      <c r="A84" s="5">
        <v>68</v>
      </c>
      <c r="B84" s="34" t="s">
        <v>271</v>
      </c>
      <c r="C84" s="45" t="s">
        <v>284</v>
      </c>
      <c r="D84" s="18">
        <f t="shared" si="1"/>
        <v>0</v>
      </c>
      <c r="E84" s="480"/>
      <c r="F84" s="481"/>
      <c r="G84" s="480"/>
      <c r="H84" s="480"/>
      <c r="I84" s="480"/>
    </row>
    <row r="85" spans="1:9" ht="15">
      <c r="A85" s="5">
        <v>69</v>
      </c>
      <c r="B85" s="11" t="s">
        <v>272</v>
      </c>
      <c r="C85" s="45" t="s">
        <v>285</v>
      </c>
      <c r="D85" s="18">
        <f t="shared" si="1"/>
        <v>0</v>
      </c>
      <c r="E85" s="480"/>
      <c r="F85" s="481"/>
      <c r="G85" s="480"/>
      <c r="H85" s="480"/>
      <c r="I85" s="480"/>
    </row>
    <row r="86" spans="1:9" ht="15">
      <c r="A86" s="5">
        <v>70</v>
      </c>
      <c r="B86" s="12" t="s">
        <v>388</v>
      </c>
      <c r="C86" s="45" t="s">
        <v>286</v>
      </c>
      <c r="D86" s="18">
        <f t="shared" si="1"/>
        <v>453744</v>
      </c>
      <c r="E86" s="480">
        <f>(SUM(E80:E85))+E76+E77</f>
        <v>32076</v>
      </c>
      <c r="F86" s="482">
        <f>(SUM(F80:F85))+F76+F77</f>
        <v>148041</v>
      </c>
      <c r="G86" s="480">
        <f>(SUM(G80:G85))+G76+G77</f>
        <v>132621</v>
      </c>
      <c r="H86" s="480">
        <f>(SUM(H80:H85))+H76+H77</f>
        <v>96614</v>
      </c>
      <c r="I86" s="480">
        <f>(SUM(I80:I85))+I76+I77</f>
        <v>44392</v>
      </c>
    </row>
    <row r="87" spans="1:9" ht="15">
      <c r="A87" s="5">
        <v>71</v>
      </c>
      <c r="B87" s="35" t="s">
        <v>275</v>
      </c>
      <c r="C87" s="45" t="s">
        <v>287</v>
      </c>
      <c r="D87" s="18">
        <f t="shared" si="1"/>
        <v>0</v>
      </c>
      <c r="E87" s="480"/>
      <c r="F87" s="482"/>
      <c r="G87" s="480"/>
      <c r="H87" s="480"/>
      <c r="I87" s="480"/>
    </row>
    <row r="88" spans="1:9" ht="15">
      <c r="A88" s="5">
        <v>72</v>
      </c>
      <c r="B88" s="35" t="s">
        <v>389</v>
      </c>
      <c r="C88" s="45" t="s">
        <v>288</v>
      </c>
      <c r="D88" s="18">
        <f t="shared" si="1"/>
        <v>453744</v>
      </c>
      <c r="E88" s="480">
        <f>SUM(E86:E87)</f>
        <v>32076</v>
      </c>
      <c r="F88" s="482">
        <f>SUM(F86:F87)</f>
        <v>148041</v>
      </c>
      <c r="G88" s="480">
        <f>SUM(G86:G87)</f>
        <v>132621</v>
      </c>
      <c r="H88" s="480">
        <f>SUM(H86:H87)</f>
        <v>96614</v>
      </c>
      <c r="I88" s="480">
        <f>SUM(I86:I87)</f>
        <v>44392</v>
      </c>
    </row>
    <row r="89" spans="1:9" ht="15">
      <c r="A89" s="54">
        <v>73</v>
      </c>
      <c r="B89" s="483" t="s">
        <v>390</v>
      </c>
      <c r="C89" s="483"/>
      <c r="D89" s="18">
        <f t="shared" si="1"/>
        <v>1236912</v>
      </c>
      <c r="E89" s="484">
        <f>E75+E88</f>
        <v>723325</v>
      </c>
      <c r="F89" s="127">
        <f>F75+F88</f>
        <v>150879</v>
      </c>
      <c r="G89" s="484">
        <f>G75+G88</f>
        <v>194637</v>
      </c>
      <c r="H89" s="484">
        <f>H75+H88</f>
        <v>122729</v>
      </c>
      <c r="I89" s="484">
        <f>I75+I88</f>
        <v>45342</v>
      </c>
    </row>
    <row r="91" spans="2:3" ht="15.75">
      <c r="B91" s="485"/>
      <c r="C91" s="116"/>
    </row>
    <row r="92" ht="15.75">
      <c r="B92" s="485"/>
    </row>
    <row r="93" ht="15.75">
      <c r="B93" s="485"/>
    </row>
    <row r="94" ht="15.75">
      <c r="B94" s="56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</cols>
  <sheetData>
    <row r="1" spans="2:3" ht="15.75">
      <c r="B1" s="118" t="s">
        <v>350</v>
      </c>
      <c r="C1" s="122" t="s">
        <v>359</v>
      </c>
    </row>
    <row r="2" spans="2:9" ht="18.75">
      <c r="B2" s="120" t="s">
        <v>700</v>
      </c>
      <c r="C2" s="123" t="s">
        <v>703</v>
      </c>
      <c r="D2" s="20"/>
      <c r="E2" s="20"/>
      <c r="F2" s="20"/>
      <c r="G2" s="20"/>
      <c r="H2" s="20"/>
      <c r="I2" s="20"/>
    </row>
    <row r="3" spans="2:3" ht="18.75">
      <c r="B3" s="121" t="s">
        <v>355</v>
      </c>
      <c r="C3" s="117" t="s">
        <v>354</v>
      </c>
    </row>
    <row r="4" spans="2:3" ht="18.75">
      <c r="B4" s="124"/>
      <c r="C4" s="117"/>
    </row>
    <row r="5" spans="4:9" ht="15">
      <c r="D5" t="s">
        <v>340</v>
      </c>
      <c r="E5" t="s">
        <v>341</v>
      </c>
      <c r="F5" t="s">
        <v>342</v>
      </c>
      <c r="G5" t="s">
        <v>343</v>
      </c>
      <c r="H5" t="s">
        <v>344</v>
      </c>
      <c r="I5" t="s">
        <v>356</v>
      </c>
    </row>
    <row r="6" spans="1:9" ht="28.5" customHeight="1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505</v>
      </c>
      <c r="F7" s="16" t="s">
        <v>506</v>
      </c>
      <c r="G7" s="16" t="s">
        <v>507</v>
      </c>
      <c r="H7" s="16" t="s">
        <v>508</v>
      </c>
      <c r="I7" s="16" t="s">
        <v>511</v>
      </c>
    </row>
    <row r="8" spans="1:9" ht="15" customHeight="1">
      <c r="A8" s="22">
        <v>1</v>
      </c>
      <c r="B8" s="26" t="s">
        <v>365</v>
      </c>
      <c r="C8" s="24" t="s">
        <v>155</v>
      </c>
      <c r="D8" s="32">
        <f aca="true" t="shared" si="0" ref="D8:D71">SUM(E8:I8)</f>
        <v>297025</v>
      </c>
      <c r="E8" s="32">
        <v>29013</v>
      </c>
      <c r="F8" s="32">
        <v>90665</v>
      </c>
      <c r="G8" s="32">
        <v>100158</v>
      </c>
      <c r="H8" s="32">
        <v>62271</v>
      </c>
      <c r="I8" s="32">
        <v>14918</v>
      </c>
    </row>
    <row r="9" spans="1:9" ht="15" customHeight="1">
      <c r="A9" s="22">
        <v>2</v>
      </c>
      <c r="B9" s="10" t="s">
        <v>156</v>
      </c>
      <c r="C9" s="24" t="s">
        <v>157</v>
      </c>
      <c r="D9" s="32">
        <f t="shared" si="0"/>
        <v>73031</v>
      </c>
      <c r="E9" s="32">
        <v>8545</v>
      </c>
      <c r="F9" s="32">
        <v>25679</v>
      </c>
      <c r="G9" s="32">
        <v>17895</v>
      </c>
      <c r="H9" s="32">
        <v>16760</v>
      </c>
      <c r="I9" s="32">
        <v>4152</v>
      </c>
    </row>
    <row r="10" spans="1:9" ht="15" customHeight="1">
      <c r="A10" s="22">
        <v>3</v>
      </c>
      <c r="B10" s="10" t="s">
        <v>366</v>
      </c>
      <c r="C10" s="24" t="s">
        <v>158</v>
      </c>
      <c r="D10" s="32">
        <f t="shared" si="0"/>
        <v>221962</v>
      </c>
      <c r="E10" s="32">
        <v>47475</v>
      </c>
      <c r="F10" s="32">
        <v>32630</v>
      </c>
      <c r="G10" s="32">
        <v>72420</v>
      </c>
      <c r="H10" s="32">
        <v>43419</v>
      </c>
      <c r="I10" s="32">
        <v>26018</v>
      </c>
    </row>
    <row r="11" spans="1:9" ht="15" customHeight="1">
      <c r="A11" s="22">
        <v>4</v>
      </c>
      <c r="B11" s="11" t="s">
        <v>159</v>
      </c>
      <c r="C11" s="23" t="s">
        <v>160</v>
      </c>
      <c r="D11" s="32">
        <f t="shared" si="0"/>
        <v>0</v>
      </c>
      <c r="E11" s="25"/>
      <c r="F11" s="25"/>
      <c r="G11" s="25"/>
      <c r="H11" s="25"/>
      <c r="I11" s="25"/>
    </row>
    <row r="12" spans="1:9" ht="15" customHeight="1">
      <c r="A12" s="22">
        <v>5</v>
      </c>
      <c r="B12" s="11" t="s">
        <v>161</v>
      </c>
      <c r="C12" s="23" t="s">
        <v>162</v>
      </c>
      <c r="D12" s="32">
        <f t="shared" si="0"/>
        <v>0</v>
      </c>
      <c r="E12" s="25"/>
      <c r="F12" s="25"/>
      <c r="G12" s="25"/>
      <c r="H12" s="25"/>
      <c r="I12" s="25"/>
    </row>
    <row r="13" spans="1:9" ht="15" customHeight="1">
      <c r="A13" s="22">
        <v>6</v>
      </c>
      <c r="B13" s="28" t="s">
        <v>163</v>
      </c>
      <c r="C13" s="23" t="s">
        <v>164</v>
      </c>
      <c r="D13" s="32">
        <f t="shared" si="0"/>
        <v>0</v>
      </c>
      <c r="E13" s="25"/>
      <c r="F13" s="25"/>
      <c r="G13" s="25"/>
      <c r="H13" s="25"/>
      <c r="I13" s="25"/>
    </row>
    <row r="14" spans="1:9" ht="15" customHeight="1">
      <c r="A14" s="22">
        <v>7</v>
      </c>
      <c r="B14" s="28" t="s">
        <v>165</v>
      </c>
      <c r="C14" s="23" t="s">
        <v>166</v>
      </c>
      <c r="D14" s="32">
        <f t="shared" si="0"/>
        <v>900</v>
      </c>
      <c r="E14" s="25">
        <v>900</v>
      </c>
      <c r="F14" s="25"/>
      <c r="G14" s="25"/>
      <c r="H14" s="25"/>
      <c r="I14" s="25"/>
    </row>
    <row r="15" spans="1:9" ht="15" customHeight="1">
      <c r="A15" s="22">
        <v>8</v>
      </c>
      <c r="B15" s="28" t="s">
        <v>167</v>
      </c>
      <c r="C15" s="23" t="s">
        <v>168</v>
      </c>
      <c r="D15" s="32">
        <f t="shared" si="0"/>
        <v>2020</v>
      </c>
      <c r="E15" s="25">
        <v>2020</v>
      </c>
      <c r="F15" s="25"/>
      <c r="G15" s="25"/>
      <c r="H15" s="25"/>
      <c r="I15" s="25"/>
    </row>
    <row r="16" spans="1:9" ht="15" customHeight="1">
      <c r="A16" s="22">
        <v>9</v>
      </c>
      <c r="B16" s="11" t="s">
        <v>169</v>
      </c>
      <c r="C16" s="23" t="s">
        <v>170</v>
      </c>
      <c r="D16" s="32">
        <f t="shared" si="0"/>
        <v>2000</v>
      </c>
      <c r="E16" s="25">
        <v>2000</v>
      </c>
      <c r="F16" s="25"/>
      <c r="G16" s="25"/>
      <c r="H16" s="25"/>
      <c r="I16" s="25"/>
    </row>
    <row r="17" spans="1:9" ht="15" customHeight="1">
      <c r="A17" s="22">
        <v>10</v>
      </c>
      <c r="B17" s="11" t="s">
        <v>171</v>
      </c>
      <c r="C17" s="23" t="s">
        <v>172</v>
      </c>
      <c r="D17" s="32">
        <f t="shared" si="0"/>
        <v>0</v>
      </c>
      <c r="E17" s="25"/>
      <c r="F17" s="25"/>
      <c r="G17" s="25"/>
      <c r="H17" s="25"/>
      <c r="I17" s="25"/>
    </row>
    <row r="18" spans="1:9" ht="15" customHeight="1">
      <c r="A18" s="22">
        <v>11</v>
      </c>
      <c r="B18" s="11" t="s">
        <v>173</v>
      </c>
      <c r="C18" s="23" t="s">
        <v>174</v>
      </c>
      <c r="D18" s="32">
        <f t="shared" si="0"/>
        <v>18800</v>
      </c>
      <c r="E18" s="25">
        <v>18800</v>
      </c>
      <c r="F18" s="25"/>
      <c r="G18" s="25"/>
      <c r="H18" s="25"/>
      <c r="I18" s="25"/>
    </row>
    <row r="19" spans="1:9" ht="15" customHeight="1">
      <c r="A19" s="22">
        <v>12</v>
      </c>
      <c r="B19" s="12" t="s">
        <v>367</v>
      </c>
      <c r="C19" s="24" t="s">
        <v>175</v>
      </c>
      <c r="D19" s="32">
        <f t="shared" si="0"/>
        <v>23720</v>
      </c>
      <c r="E19" s="32">
        <f>SUM(E11:E18)</f>
        <v>23720</v>
      </c>
      <c r="F19" s="32">
        <f>SUM(F11:F18)</f>
        <v>0</v>
      </c>
      <c r="G19" s="32">
        <f>SUM(G11:G18)</f>
        <v>0</v>
      </c>
      <c r="H19" s="32">
        <f>SUM(H11:H18)</f>
        <v>0</v>
      </c>
      <c r="I19" s="32">
        <f>SUM(I11:I18)</f>
        <v>0</v>
      </c>
    </row>
    <row r="20" spans="1:9" ht="15" customHeight="1">
      <c r="A20" s="22">
        <v>13</v>
      </c>
      <c r="B20" s="29" t="s">
        <v>176</v>
      </c>
      <c r="C20" s="23" t="s">
        <v>177</v>
      </c>
      <c r="D20" s="32">
        <f t="shared" si="0"/>
        <v>0</v>
      </c>
      <c r="E20" s="25"/>
      <c r="F20" s="25"/>
      <c r="G20" s="25"/>
      <c r="H20" s="25"/>
      <c r="I20" s="25"/>
    </row>
    <row r="21" spans="1:9" ht="15" customHeight="1">
      <c r="A21" s="22">
        <v>14</v>
      </c>
      <c r="B21" s="29" t="s">
        <v>178</v>
      </c>
      <c r="C21" s="23" t="s">
        <v>179</v>
      </c>
      <c r="D21" s="32">
        <f t="shared" si="0"/>
        <v>0</v>
      </c>
      <c r="E21" s="25"/>
      <c r="F21" s="25"/>
      <c r="G21" s="25"/>
      <c r="H21" s="25"/>
      <c r="I21" s="25"/>
    </row>
    <row r="22" spans="1:9" ht="15" customHeight="1">
      <c r="A22" s="22">
        <v>15</v>
      </c>
      <c r="B22" s="29" t="s">
        <v>180</v>
      </c>
      <c r="C22" s="23" t="s">
        <v>181</v>
      </c>
      <c r="D22" s="32">
        <f t="shared" si="0"/>
        <v>0</v>
      </c>
      <c r="E22" s="25"/>
      <c r="F22" s="25"/>
      <c r="G22" s="25"/>
      <c r="H22" s="25"/>
      <c r="I22" s="25"/>
    </row>
    <row r="23" spans="1:9" ht="15" customHeight="1">
      <c r="A23" s="22">
        <v>16</v>
      </c>
      <c r="B23" s="29" t="s">
        <v>182</v>
      </c>
      <c r="C23" s="23" t="s">
        <v>183</v>
      </c>
      <c r="D23" s="32">
        <f t="shared" si="0"/>
        <v>0</v>
      </c>
      <c r="E23" s="25"/>
      <c r="F23" s="25"/>
      <c r="G23" s="25"/>
      <c r="H23" s="25"/>
      <c r="I23" s="25"/>
    </row>
    <row r="24" spans="1:9" ht="15" customHeight="1">
      <c r="A24" s="22">
        <v>17</v>
      </c>
      <c r="B24" s="29" t="s">
        <v>184</v>
      </c>
      <c r="C24" s="23" t="s">
        <v>185</v>
      </c>
      <c r="D24" s="32">
        <f t="shared" si="0"/>
        <v>0</v>
      </c>
      <c r="E24" s="25"/>
      <c r="F24" s="25"/>
      <c r="G24" s="25"/>
      <c r="H24" s="25"/>
      <c r="I24" s="25"/>
    </row>
    <row r="25" spans="1:9" ht="15" customHeight="1">
      <c r="A25" s="22">
        <v>18</v>
      </c>
      <c r="B25" s="29" t="s">
        <v>186</v>
      </c>
      <c r="C25" s="23" t="s">
        <v>187</v>
      </c>
      <c r="D25" s="32">
        <f t="shared" si="0"/>
        <v>120490</v>
      </c>
      <c r="E25" s="33">
        <f>SUM(E26:E33)</f>
        <v>120490</v>
      </c>
      <c r="F25" s="33">
        <f>SUM(F26:F33)</f>
        <v>0</v>
      </c>
      <c r="G25" s="33">
        <f>SUM(G26:G33)</f>
        <v>0</v>
      </c>
      <c r="H25" s="33">
        <f>SUM(H26:H33)</f>
        <v>0</v>
      </c>
      <c r="I25" s="33">
        <f>SUM(I26:I33)</f>
        <v>0</v>
      </c>
    </row>
    <row r="26" spans="1:9" ht="15" customHeight="1">
      <c r="A26" s="21"/>
      <c r="B26" s="9" t="s">
        <v>289</v>
      </c>
      <c r="C26" s="23" t="s">
        <v>295</v>
      </c>
      <c r="D26" s="32">
        <f t="shared" si="0"/>
        <v>0</v>
      </c>
      <c r="E26" s="25"/>
      <c r="F26" s="25"/>
      <c r="G26" s="25"/>
      <c r="H26" s="25"/>
      <c r="I26" s="25"/>
    </row>
    <row r="27" spans="1:9" ht="15" customHeight="1">
      <c r="A27" s="21"/>
      <c r="B27" s="9" t="s">
        <v>290</v>
      </c>
      <c r="C27" s="23" t="s">
        <v>296</v>
      </c>
      <c r="D27" s="32">
        <f t="shared" si="0"/>
        <v>0</v>
      </c>
      <c r="E27" s="25"/>
      <c r="F27" s="25"/>
      <c r="G27" s="25"/>
      <c r="H27" s="25"/>
      <c r="I27" s="25"/>
    </row>
    <row r="28" spans="1:9" ht="15" customHeight="1">
      <c r="A28" s="21"/>
      <c r="B28" s="9" t="s">
        <v>291</v>
      </c>
      <c r="C28" s="23" t="s">
        <v>297</v>
      </c>
      <c r="D28" s="32">
        <f t="shared" si="0"/>
        <v>0</v>
      </c>
      <c r="E28" s="25"/>
      <c r="F28" s="25"/>
      <c r="G28" s="25"/>
      <c r="H28" s="25"/>
      <c r="I28" s="25"/>
    </row>
    <row r="29" spans="1:9" ht="15" customHeight="1">
      <c r="A29" s="21"/>
      <c r="B29" s="9" t="s">
        <v>292</v>
      </c>
      <c r="C29" s="23" t="s">
        <v>298</v>
      </c>
      <c r="D29" s="32">
        <f t="shared" si="0"/>
        <v>0</v>
      </c>
      <c r="E29" s="25"/>
      <c r="F29" s="25"/>
      <c r="G29" s="25"/>
      <c r="H29" s="25"/>
      <c r="I29" s="25"/>
    </row>
    <row r="30" spans="1:9" ht="15" customHeight="1">
      <c r="A30" s="21"/>
      <c r="B30" s="9" t="s">
        <v>293</v>
      </c>
      <c r="C30" s="23" t="s">
        <v>361</v>
      </c>
      <c r="D30" s="32">
        <f t="shared" si="0"/>
        <v>4750</v>
      </c>
      <c r="E30" s="25">
        <v>4750</v>
      </c>
      <c r="F30" s="25"/>
      <c r="G30" s="25"/>
      <c r="H30" s="25"/>
      <c r="I30" s="25"/>
    </row>
    <row r="31" spans="1:9" ht="15" customHeight="1">
      <c r="A31" s="21"/>
      <c r="B31" s="9" t="s">
        <v>360</v>
      </c>
      <c r="C31" s="23" t="s">
        <v>363</v>
      </c>
      <c r="D31" s="32">
        <f t="shared" si="0"/>
        <v>84141</v>
      </c>
      <c r="E31" s="25">
        <v>84141</v>
      </c>
      <c r="F31" s="25"/>
      <c r="G31" s="25"/>
      <c r="H31" s="25"/>
      <c r="I31" s="25"/>
    </row>
    <row r="32" spans="1:9" ht="15" customHeight="1">
      <c r="A32" s="21"/>
      <c r="B32" s="9" t="s">
        <v>362</v>
      </c>
      <c r="C32" s="23" t="s">
        <v>364</v>
      </c>
      <c r="D32" s="32">
        <f t="shared" si="0"/>
        <v>31299</v>
      </c>
      <c r="E32" s="25">
        <v>31299</v>
      </c>
      <c r="F32" s="25"/>
      <c r="G32" s="25"/>
      <c r="H32" s="25"/>
      <c r="I32" s="25"/>
    </row>
    <row r="33" spans="1:9" ht="15" customHeight="1">
      <c r="A33" s="21"/>
      <c r="B33" s="27" t="s">
        <v>294</v>
      </c>
      <c r="C33" s="23" t="s">
        <v>299</v>
      </c>
      <c r="D33" s="32">
        <f t="shared" si="0"/>
        <v>300</v>
      </c>
      <c r="E33" s="25">
        <v>300</v>
      </c>
      <c r="F33" s="25"/>
      <c r="G33" s="25"/>
      <c r="H33" s="25"/>
      <c r="I33" s="25"/>
    </row>
    <row r="34" spans="1:9" ht="15" customHeight="1">
      <c r="A34" s="21">
        <v>19</v>
      </c>
      <c r="B34" s="29" t="s">
        <v>188</v>
      </c>
      <c r="C34" s="23" t="s">
        <v>189</v>
      </c>
      <c r="D34" s="32">
        <f t="shared" si="0"/>
        <v>0</v>
      </c>
      <c r="E34" s="25"/>
      <c r="F34" s="25"/>
      <c r="G34" s="25"/>
      <c r="H34" s="25"/>
      <c r="I34" s="25"/>
    </row>
    <row r="35" spans="1:9" ht="15" customHeight="1">
      <c r="A35" s="21">
        <v>20</v>
      </c>
      <c r="B35" s="29" t="s">
        <v>190</v>
      </c>
      <c r="C35" s="23" t="s">
        <v>191</v>
      </c>
      <c r="D35" s="32">
        <f t="shared" si="0"/>
        <v>0</v>
      </c>
      <c r="E35" s="25"/>
      <c r="F35" s="25"/>
      <c r="G35" s="25"/>
      <c r="H35" s="25"/>
      <c r="I35" s="25"/>
    </row>
    <row r="36" spans="1:9" ht="15" customHeight="1">
      <c r="A36" s="21">
        <v>21</v>
      </c>
      <c r="B36" s="29" t="s">
        <v>192</v>
      </c>
      <c r="C36" s="23" t="s">
        <v>193</v>
      </c>
      <c r="D36" s="32">
        <f t="shared" si="0"/>
        <v>0</v>
      </c>
      <c r="E36" s="25"/>
      <c r="F36" s="25"/>
      <c r="G36" s="25"/>
      <c r="H36" s="25"/>
      <c r="I36" s="25"/>
    </row>
    <row r="37" spans="1:9" ht="15">
      <c r="A37" s="21">
        <v>22</v>
      </c>
      <c r="B37" s="30" t="s">
        <v>194</v>
      </c>
      <c r="C37" s="23" t="s">
        <v>195</v>
      </c>
      <c r="D37" s="32">
        <f t="shared" si="0"/>
        <v>0</v>
      </c>
      <c r="E37" s="25"/>
      <c r="F37" s="25"/>
      <c r="G37" s="25"/>
      <c r="H37" s="25"/>
      <c r="I37" s="25"/>
    </row>
    <row r="38" spans="1:9" ht="15" customHeight="1">
      <c r="A38" s="21">
        <v>23</v>
      </c>
      <c r="B38" s="29" t="s">
        <v>196</v>
      </c>
      <c r="C38" s="23" t="s">
        <v>197</v>
      </c>
      <c r="D38" s="32">
        <f t="shared" si="0"/>
        <v>4271</v>
      </c>
      <c r="E38" s="25">
        <v>4271</v>
      </c>
      <c r="F38" s="25"/>
      <c r="G38" s="25"/>
      <c r="H38" s="25"/>
      <c r="I38" s="25"/>
    </row>
    <row r="39" spans="1:9" ht="15">
      <c r="A39" s="21">
        <v>24</v>
      </c>
      <c r="B39" s="30" t="s">
        <v>198</v>
      </c>
      <c r="C39" s="23" t="s">
        <v>199</v>
      </c>
      <c r="D39" s="32">
        <f t="shared" si="0"/>
        <v>16700</v>
      </c>
      <c r="E39" s="25">
        <v>16700</v>
      </c>
      <c r="F39" s="25"/>
      <c r="G39" s="25"/>
      <c r="H39" s="25"/>
      <c r="I39" s="25"/>
    </row>
    <row r="40" spans="1:9" ht="15" customHeight="1">
      <c r="A40" s="21">
        <v>25</v>
      </c>
      <c r="B40" s="12" t="s">
        <v>368</v>
      </c>
      <c r="C40" s="24" t="s">
        <v>200</v>
      </c>
      <c r="D40" s="32">
        <f t="shared" si="0"/>
        <v>141461</v>
      </c>
      <c r="E40" s="32">
        <f>E20+E21+E22+E23+E24+E25+E34+E35+E36+E37+E38+E39</f>
        <v>141461</v>
      </c>
      <c r="F40" s="32">
        <f>F20+F21+F22+F23+F24+F25+F34+F35+F36+F37+F38+F39</f>
        <v>0</v>
      </c>
      <c r="G40" s="32">
        <f>G20+G21+G22+G23+G24+G25+G34+G35+G36+G37+G38+G39</f>
        <v>0</v>
      </c>
      <c r="H40" s="32">
        <f>H20+H21+H22+H23+H24+H25+H34+H35+H36+H37+H38+H39</f>
        <v>0</v>
      </c>
      <c r="I40" s="32">
        <f>I20+I21+I22+I23+I24+I25+I34+I35+I36+I37+I38+I39</f>
        <v>0</v>
      </c>
    </row>
    <row r="41" spans="1:9" ht="15">
      <c r="A41" s="21">
        <v>26</v>
      </c>
      <c r="B41" s="31" t="s">
        <v>587</v>
      </c>
      <c r="C41" s="23" t="s">
        <v>202</v>
      </c>
      <c r="D41" s="32">
        <f t="shared" si="0"/>
        <v>900</v>
      </c>
      <c r="E41" s="25">
        <v>900</v>
      </c>
      <c r="F41" s="25"/>
      <c r="G41" s="25"/>
      <c r="H41" s="25"/>
      <c r="I41" s="25"/>
    </row>
    <row r="42" spans="1:9" ht="15">
      <c r="A42" s="21">
        <v>27</v>
      </c>
      <c r="B42" s="31" t="s">
        <v>203</v>
      </c>
      <c r="C42" s="23" t="s">
        <v>204</v>
      </c>
      <c r="D42" s="32">
        <f t="shared" si="0"/>
        <v>1575</v>
      </c>
      <c r="E42" s="25">
        <v>1575</v>
      </c>
      <c r="F42" s="25"/>
      <c r="G42" s="25"/>
      <c r="H42" s="25"/>
      <c r="I42" s="25"/>
    </row>
    <row r="43" spans="1:9" ht="15">
      <c r="A43" s="21">
        <v>28</v>
      </c>
      <c r="B43" s="31" t="s">
        <v>205</v>
      </c>
      <c r="C43" s="23" t="s">
        <v>206</v>
      </c>
      <c r="D43" s="32">
        <f t="shared" si="0"/>
        <v>1050</v>
      </c>
      <c r="E43" s="25">
        <v>100</v>
      </c>
      <c r="F43" s="25">
        <v>700</v>
      </c>
      <c r="G43" s="25">
        <v>150</v>
      </c>
      <c r="H43" s="25">
        <v>100</v>
      </c>
      <c r="I43" s="25"/>
    </row>
    <row r="44" spans="1:9" ht="15">
      <c r="A44" s="21">
        <v>29</v>
      </c>
      <c r="B44" s="31" t="s">
        <v>207</v>
      </c>
      <c r="C44" s="23" t="s">
        <v>208</v>
      </c>
      <c r="D44" s="32">
        <f t="shared" si="0"/>
        <v>7440</v>
      </c>
      <c r="E44" s="25">
        <v>3791</v>
      </c>
      <c r="F44" s="25">
        <v>200</v>
      </c>
      <c r="G44" s="25">
        <v>3129</v>
      </c>
      <c r="H44" s="25">
        <v>120</v>
      </c>
      <c r="I44" s="25">
        <v>200</v>
      </c>
    </row>
    <row r="45" spans="1:9" ht="15">
      <c r="A45" s="21">
        <v>30</v>
      </c>
      <c r="B45" s="14" t="s">
        <v>209</v>
      </c>
      <c r="C45" s="23" t="s">
        <v>210</v>
      </c>
      <c r="D45" s="32">
        <f t="shared" si="0"/>
        <v>0</v>
      </c>
      <c r="E45" s="25"/>
      <c r="F45" s="25"/>
      <c r="G45" s="25"/>
      <c r="H45" s="25"/>
      <c r="I45" s="25"/>
    </row>
    <row r="46" spans="1:9" ht="15">
      <c r="A46" s="21">
        <v>31</v>
      </c>
      <c r="B46" s="14" t="s">
        <v>211</v>
      </c>
      <c r="C46" s="23" t="s">
        <v>212</v>
      </c>
      <c r="D46" s="32">
        <f t="shared" si="0"/>
        <v>0</v>
      </c>
      <c r="E46" s="25"/>
      <c r="F46" s="25"/>
      <c r="G46" s="25"/>
      <c r="H46" s="25"/>
      <c r="I46" s="25"/>
    </row>
    <row r="47" spans="1:9" ht="15">
      <c r="A47" s="21">
        <v>32</v>
      </c>
      <c r="B47" s="14" t="s">
        <v>213</v>
      </c>
      <c r="C47" s="23" t="s">
        <v>214</v>
      </c>
      <c r="D47" s="32">
        <f t="shared" si="0"/>
        <v>2959.82</v>
      </c>
      <c r="E47" s="25">
        <f>(SUM(E41:E46))*0.27</f>
        <v>1718.8200000000002</v>
      </c>
      <c r="F47" s="25">
        <v>243</v>
      </c>
      <c r="G47" s="25">
        <v>885</v>
      </c>
      <c r="H47" s="25">
        <v>59</v>
      </c>
      <c r="I47" s="25">
        <v>54</v>
      </c>
    </row>
    <row r="48" spans="1:9" ht="15">
      <c r="A48" s="21">
        <v>33</v>
      </c>
      <c r="B48" s="15" t="s">
        <v>369</v>
      </c>
      <c r="C48" s="24" t="s">
        <v>215</v>
      </c>
      <c r="D48" s="32">
        <f t="shared" si="0"/>
        <v>13924.82</v>
      </c>
      <c r="E48" s="32">
        <f>SUM(E41:E47)</f>
        <v>8084.82</v>
      </c>
      <c r="F48" s="32">
        <f>SUM(F41:F47)</f>
        <v>1143</v>
      </c>
      <c r="G48" s="32">
        <f>SUM(G41:G47)</f>
        <v>4164</v>
      </c>
      <c r="H48" s="32">
        <f>SUM(H41:H47)</f>
        <v>279</v>
      </c>
      <c r="I48" s="32">
        <f>SUM(I41:I47)</f>
        <v>254</v>
      </c>
    </row>
    <row r="49" spans="1:9" ht="15" customHeight="1">
      <c r="A49" s="21">
        <v>34</v>
      </c>
      <c r="B49" s="11" t="s">
        <v>216</v>
      </c>
      <c r="C49" s="23" t="s">
        <v>217</v>
      </c>
      <c r="D49" s="32">
        <f t="shared" si="0"/>
        <v>24420</v>
      </c>
      <c r="E49" s="25">
        <v>24420</v>
      </c>
      <c r="F49" s="25"/>
      <c r="G49" s="25"/>
      <c r="H49" s="25"/>
      <c r="I49" s="25"/>
    </row>
    <row r="50" spans="1:9" ht="15" customHeight="1">
      <c r="A50" s="21">
        <v>35</v>
      </c>
      <c r="B50" s="11" t="s">
        <v>218</v>
      </c>
      <c r="C50" s="23" t="s">
        <v>219</v>
      </c>
      <c r="D50" s="32">
        <f t="shared" si="0"/>
        <v>400</v>
      </c>
      <c r="E50" s="25"/>
      <c r="F50" s="25">
        <v>400</v>
      </c>
      <c r="G50" s="25"/>
      <c r="H50" s="25"/>
      <c r="I50" s="25"/>
    </row>
    <row r="51" spans="1:9" ht="15" customHeight="1">
      <c r="A51" s="21">
        <v>36</v>
      </c>
      <c r="B51" s="11" t="s">
        <v>220</v>
      </c>
      <c r="C51" s="23" t="s">
        <v>221</v>
      </c>
      <c r="D51" s="32">
        <f t="shared" si="0"/>
        <v>200</v>
      </c>
      <c r="E51" s="25"/>
      <c r="F51" s="25">
        <v>200</v>
      </c>
      <c r="G51" s="25"/>
      <c r="H51" s="25"/>
      <c r="I51" s="25"/>
    </row>
    <row r="52" spans="1:9" ht="15" customHeight="1">
      <c r="A52" s="21">
        <v>37</v>
      </c>
      <c r="B52" s="11" t="s">
        <v>222</v>
      </c>
      <c r="C52" s="23" t="s">
        <v>223</v>
      </c>
      <c r="D52" s="32">
        <f t="shared" si="0"/>
        <v>6755.400000000001</v>
      </c>
      <c r="E52" s="25">
        <f>(E49+E50+E51)*0.27</f>
        <v>6593.400000000001</v>
      </c>
      <c r="F52" s="25">
        <v>162</v>
      </c>
      <c r="G52" s="25"/>
      <c r="H52" s="25"/>
      <c r="I52" s="25"/>
    </row>
    <row r="53" spans="1:9" ht="15" customHeight="1">
      <c r="A53" s="21">
        <v>38</v>
      </c>
      <c r="B53" s="12" t="s">
        <v>370</v>
      </c>
      <c r="C53" s="24" t="s">
        <v>224</v>
      </c>
      <c r="D53" s="32">
        <f t="shared" si="0"/>
        <v>31775.4</v>
      </c>
      <c r="E53" s="32">
        <f>SUM(E49:E52)</f>
        <v>31013.4</v>
      </c>
      <c r="F53" s="32">
        <f>SUM(F49:F52)</f>
        <v>762</v>
      </c>
      <c r="G53" s="32">
        <f>SUM(G49:G52)</f>
        <v>0</v>
      </c>
      <c r="H53" s="32">
        <f>SUM(H49:H52)</f>
        <v>0</v>
      </c>
      <c r="I53" s="32">
        <f>SUM(I49:I52)</f>
        <v>0</v>
      </c>
    </row>
    <row r="54" spans="1:9" ht="15" customHeight="1">
      <c r="A54" s="21">
        <v>39</v>
      </c>
      <c r="B54" s="11" t="s">
        <v>225</v>
      </c>
      <c r="C54" s="23" t="s">
        <v>226</v>
      </c>
      <c r="D54" s="32">
        <f t="shared" si="0"/>
        <v>0</v>
      </c>
      <c r="E54" s="25"/>
      <c r="F54" s="25"/>
      <c r="G54" s="25"/>
      <c r="H54" s="25"/>
      <c r="I54" s="25"/>
    </row>
    <row r="55" spans="1:9" ht="15" customHeight="1">
      <c r="A55" s="21">
        <v>40</v>
      </c>
      <c r="B55" s="11" t="s">
        <v>227</v>
      </c>
      <c r="C55" s="23" t="s">
        <v>228</v>
      </c>
      <c r="D55" s="32">
        <f t="shared" si="0"/>
        <v>0</v>
      </c>
      <c r="E55" s="25"/>
      <c r="F55" s="25"/>
      <c r="G55" s="25"/>
      <c r="H55" s="25"/>
      <c r="I55" s="25"/>
    </row>
    <row r="56" spans="1:9" ht="15" customHeight="1">
      <c r="A56" s="21">
        <v>41</v>
      </c>
      <c r="B56" s="11" t="s">
        <v>229</v>
      </c>
      <c r="C56" s="23" t="s">
        <v>230</v>
      </c>
      <c r="D56" s="32">
        <f t="shared" si="0"/>
        <v>0</v>
      </c>
      <c r="E56" s="25"/>
      <c r="F56" s="25"/>
      <c r="G56" s="25"/>
      <c r="H56" s="25"/>
      <c r="I56" s="25"/>
    </row>
    <row r="57" spans="1:9" ht="15" customHeight="1">
      <c r="A57" s="21">
        <v>42</v>
      </c>
      <c r="B57" s="11" t="s">
        <v>231</v>
      </c>
      <c r="C57" s="23" t="s">
        <v>232</v>
      </c>
      <c r="D57" s="32">
        <f t="shared" si="0"/>
        <v>0</v>
      </c>
      <c r="E57" s="25"/>
      <c r="F57" s="25"/>
      <c r="G57" s="25"/>
      <c r="H57" s="25"/>
      <c r="I57" s="25"/>
    </row>
    <row r="58" spans="1:9" ht="15" customHeight="1">
      <c r="A58" s="21">
        <v>43</v>
      </c>
      <c r="B58" s="11" t="s">
        <v>233</v>
      </c>
      <c r="C58" s="23" t="s">
        <v>234</v>
      </c>
      <c r="D58" s="32">
        <f t="shared" si="0"/>
        <v>0</v>
      </c>
      <c r="E58" s="25"/>
      <c r="F58" s="25"/>
      <c r="G58" s="25"/>
      <c r="H58" s="25"/>
      <c r="I58" s="25"/>
    </row>
    <row r="59" spans="1:9" ht="15" customHeight="1">
      <c r="A59" s="21">
        <v>44</v>
      </c>
      <c r="B59" s="11" t="s">
        <v>235</v>
      </c>
      <c r="C59" s="23" t="s">
        <v>236</v>
      </c>
      <c r="D59" s="32">
        <f t="shared" si="0"/>
        <v>0</v>
      </c>
      <c r="E59" s="25"/>
      <c r="F59" s="25"/>
      <c r="G59" s="25"/>
      <c r="H59" s="25"/>
      <c r="I59" s="25"/>
    </row>
    <row r="60" spans="1:9" ht="15" customHeight="1">
      <c r="A60" s="21">
        <v>45</v>
      </c>
      <c r="B60" s="11" t="s">
        <v>237</v>
      </c>
      <c r="C60" s="23" t="s">
        <v>238</v>
      </c>
      <c r="D60" s="32">
        <f t="shared" si="0"/>
        <v>0</v>
      </c>
      <c r="E60" s="25"/>
      <c r="F60" s="25"/>
      <c r="G60" s="25"/>
      <c r="H60" s="25"/>
      <c r="I60" s="25"/>
    </row>
    <row r="61" spans="1:9" ht="15" customHeight="1">
      <c r="A61" s="21">
        <v>46</v>
      </c>
      <c r="B61" s="11" t="s">
        <v>239</v>
      </c>
      <c r="C61" s="23" t="s">
        <v>240</v>
      </c>
      <c r="D61" s="32">
        <f t="shared" si="0"/>
        <v>0</v>
      </c>
      <c r="E61" s="25"/>
      <c r="F61" s="25"/>
      <c r="G61" s="25"/>
      <c r="H61" s="25"/>
      <c r="I61" s="25"/>
    </row>
    <row r="62" spans="1:9" ht="15" customHeight="1" thickBot="1">
      <c r="A62" s="21">
        <v>47</v>
      </c>
      <c r="B62" s="37" t="s">
        <v>371</v>
      </c>
      <c r="C62" s="38" t="s">
        <v>241</v>
      </c>
      <c r="D62" s="32">
        <f t="shared" si="0"/>
        <v>0</v>
      </c>
      <c r="E62" s="39">
        <f>SUM(E54:E61)</f>
        <v>0</v>
      </c>
      <c r="F62" s="39">
        <f>SUM(F54:F61)</f>
        <v>0</v>
      </c>
      <c r="G62" s="39">
        <f>SUM(G54:G61)</f>
        <v>0</v>
      </c>
      <c r="H62" s="39">
        <f>SUM(H54:H61)</f>
        <v>0</v>
      </c>
      <c r="I62" s="39">
        <f>SUM(I54:I61)</f>
        <v>0</v>
      </c>
    </row>
    <row r="63" spans="1:9" ht="15.75" thickBot="1">
      <c r="A63" s="21">
        <v>48</v>
      </c>
      <c r="B63" s="42" t="s">
        <v>372</v>
      </c>
      <c r="C63" s="43" t="s">
        <v>242</v>
      </c>
      <c r="D63" s="32">
        <f t="shared" si="0"/>
        <v>802899.22</v>
      </c>
      <c r="E63" s="53">
        <f>E8+E9+E10+E19+E40+E48+E53+E62</f>
        <v>289312.22000000003</v>
      </c>
      <c r="F63" s="53">
        <f>F8+F9+F10+F19+F40+F48+F53+F62</f>
        <v>150879</v>
      </c>
      <c r="G63" s="53">
        <f>G8+G9+G10+G19+G40+G48+G53+G62</f>
        <v>194637</v>
      </c>
      <c r="H63" s="53">
        <f>H8+H9+H10+H19+H40+H48+H53+H62</f>
        <v>122729</v>
      </c>
      <c r="I63" s="53">
        <f>I8+I9+I10+I19+I40+I48+I53+I62</f>
        <v>45342</v>
      </c>
    </row>
    <row r="64" spans="1:9" ht="15">
      <c r="A64" s="21">
        <v>49</v>
      </c>
      <c r="B64" s="40" t="s">
        <v>252</v>
      </c>
      <c r="C64" s="44" t="s">
        <v>262</v>
      </c>
      <c r="D64" s="32">
        <f t="shared" si="0"/>
        <v>0</v>
      </c>
      <c r="E64" s="41"/>
      <c r="F64" s="41"/>
      <c r="G64" s="41"/>
      <c r="H64" s="41"/>
      <c r="I64" s="41"/>
    </row>
    <row r="65" spans="1:9" ht="15">
      <c r="A65" s="21">
        <v>50</v>
      </c>
      <c r="B65" s="35" t="s">
        <v>253</v>
      </c>
      <c r="C65" s="45" t="s">
        <v>263</v>
      </c>
      <c r="D65" s="32">
        <f t="shared" si="0"/>
        <v>0</v>
      </c>
      <c r="E65" s="36"/>
      <c r="F65" s="36"/>
      <c r="G65" s="36"/>
      <c r="H65" s="36"/>
      <c r="I65" s="36"/>
    </row>
    <row r="66" spans="1:9" ht="15">
      <c r="A66" s="21">
        <v>51</v>
      </c>
      <c r="B66" s="34" t="s">
        <v>246</v>
      </c>
      <c r="C66" s="44" t="s">
        <v>255</v>
      </c>
      <c r="D66" s="32">
        <f t="shared" si="0"/>
        <v>0</v>
      </c>
      <c r="E66" s="36"/>
      <c r="F66" s="36"/>
      <c r="G66" s="36"/>
      <c r="H66" s="36"/>
      <c r="I66" s="36"/>
    </row>
    <row r="67" spans="1:9" ht="15">
      <c r="A67" s="21">
        <v>52</v>
      </c>
      <c r="B67" s="34" t="s">
        <v>247</v>
      </c>
      <c r="C67" s="45" t="s">
        <v>256</v>
      </c>
      <c r="D67" s="32">
        <f t="shared" si="0"/>
        <v>12345</v>
      </c>
      <c r="E67" s="36">
        <v>12345</v>
      </c>
      <c r="F67" s="36"/>
      <c r="G67" s="36"/>
      <c r="H67" s="36"/>
      <c r="I67" s="36"/>
    </row>
    <row r="68" spans="1:9" ht="15">
      <c r="A68" s="21">
        <v>53</v>
      </c>
      <c r="B68" s="34" t="s">
        <v>248</v>
      </c>
      <c r="C68" s="44" t="s">
        <v>257</v>
      </c>
      <c r="D68" s="32">
        <f t="shared" si="0"/>
        <v>421668</v>
      </c>
      <c r="E68" s="36">
        <v>421668</v>
      </c>
      <c r="F68" s="36"/>
      <c r="G68" s="36"/>
      <c r="H68" s="36"/>
      <c r="I68" s="36"/>
    </row>
    <row r="69" spans="1:9" ht="15">
      <c r="A69" s="21">
        <v>54</v>
      </c>
      <c r="B69" s="34" t="s">
        <v>249</v>
      </c>
      <c r="C69" s="45" t="s">
        <v>258</v>
      </c>
      <c r="D69" s="32">
        <f t="shared" si="0"/>
        <v>0</v>
      </c>
      <c r="E69" s="36"/>
      <c r="F69" s="36"/>
      <c r="G69" s="36"/>
      <c r="H69" s="36"/>
      <c r="I69" s="36"/>
    </row>
    <row r="70" spans="1:9" ht="15">
      <c r="A70" s="21">
        <v>55</v>
      </c>
      <c r="B70" s="34" t="s">
        <v>250</v>
      </c>
      <c r="C70" s="44" t="s">
        <v>259</v>
      </c>
      <c r="D70" s="32">
        <f t="shared" si="0"/>
        <v>0</v>
      </c>
      <c r="E70" s="36"/>
      <c r="F70" s="36"/>
      <c r="G70" s="36"/>
      <c r="H70" s="36"/>
      <c r="I70" s="36"/>
    </row>
    <row r="71" spans="1:9" ht="15">
      <c r="A71" s="21">
        <v>56</v>
      </c>
      <c r="B71" s="34" t="s">
        <v>251</v>
      </c>
      <c r="C71" s="45" t="s">
        <v>260</v>
      </c>
      <c r="D71" s="32">
        <f t="shared" si="0"/>
        <v>0</v>
      </c>
      <c r="E71" s="36"/>
      <c r="F71" s="36"/>
      <c r="G71" s="36"/>
      <c r="H71" s="36"/>
      <c r="I71" s="36"/>
    </row>
    <row r="72" spans="1:9" ht="15">
      <c r="A72" s="21">
        <v>57</v>
      </c>
      <c r="B72" s="35" t="s">
        <v>373</v>
      </c>
      <c r="C72" s="45" t="s">
        <v>261</v>
      </c>
      <c r="D72" s="32">
        <f>SUM(E72:I72)</f>
        <v>434013</v>
      </c>
      <c r="E72" s="46">
        <f>SUM(E64:E71)</f>
        <v>434013</v>
      </c>
      <c r="F72" s="46">
        <f>SUM(F64:F71)</f>
        <v>0</v>
      </c>
      <c r="G72" s="46">
        <f>SUM(G64:G71)</f>
        <v>0</v>
      </c>
      <c r="H72" s="46">
        <f>SUM(H64:H71)</f>
        <v>0</v>
      </c>
      <c r="I72" s="46">
        <f>SUM(I64:I71)</f>
        <v>0</v>
      </c>
    </row>
    <row r="73" spans="1:9" ht="15">
      <c r="A73" s="21">
        <v>58</v>
      </c>
      <c r="B73" s="35" t="s">
        <v>254</v>
      </c>
      <c r="C73" s="45" t="s">
        <v>264</v>
      </c>
      <c r="D73" s="32">
        <f>SUM(E73:I73)</f>
        <v>0</v>
      </c>
      <c r="E73" s="36"/>
      <c r="F73" s="36"/>
      <c r="G73" s="36"/>
      <c r="H73" s="36"/>
      <c r="I73" s="36"/>
    </row>
    <row r="74" spans="1:9" ht="15.75" thickBot="1">
      <c r="A74" s="21">
        <v>59</v>
      </c>
      <c r="B74" s="47" t="s">
        <v>374</v>
      </c>
      <c r="C74" s="48" t="s">
        <v>265</v>
      </c>
      <c r="D74" s="32">
        <f>SUM(E74:I74)</f>
        <v>434013</v>
      </c>
      <c r="E74" s="49">
        <f>SUM(E72:E73)</f>
        <v>434013</v>
      </c>
      <c r="F74" s="49">
        <f>SUM(F72:F73)</f>
        <v>0</v>
      </c>
      <c r="G74" s="49">
        <f>SUM(G72:G73)</f>
        <v>0</v>
      </c>
      <c r="H74" s="49">
        <f>SUM(H72:H73)</f>
        <v>0</v>
      </c>
      <c r="I74" s="49">
        <f>SUM(I72:I73)</f>
        <v>0</v>
      </c>
    </row>
    <row r="75" spans="1:9" ht="15.75" thickBot="1">
      <c r="A75" s="21">
        <v>60</v>
      </c>
      <c r="B75" s="50" t="s">
        <v>375</v>
      </c>
      <c r="C75" s="51"/>
      <c r="D75" s="32">
        <f>SUM(E75:I75)</f>
        <v>1236912.22</v>
      </c>
      <c r="E75" s="98">
        <f>E63+E74</f>
        <v>723325.22</v>
      </c>
      <c r="F75" s="98">
        <f>F63+F74</f>
        <v>150879</v>
      </c>
      <c r="G75" s="98">
        <f>G63+G74</f>
        <v>194637</v>
      </c>
      <c r="H75" s="98">
        <f>H63+H74</f>
        <v>122729</v>
      </c>
      <c r="I75" s="98">
        <f>I63+I74</f>
        <v>45342</v>
      </c>
    </row>
    <row r="77" ht="15">
      <c r="B77" s="52"/>
    </row>
    <row r="79" ht="15">
      <c r="B79" s="5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F1">
      <selection activeCell="G3" sqref="G3"/>
    </sheetView>
  </sheetViews>
  <sheetFormatPr defaultColWidth="9.140625" defaultRowHeight="15"/>
  <cols>
    <col min="1" max="1" width="4.140625" style="129" customWidth="1"/>
    <col min="2" max="2" width="51.140625" style="129" customWidth="1"/>
    <col min="3" max="3" width="12.57421875" style="129" customWidth="1"/>
    <col min="4" max="4" width="10.00390625" style="129" customWidth="1"/>
    <col min="5" max="5" width="10.28125" style="129" customWidth="1"/>
    <col min="6" max="6" width="9.7109375" style="129" customWidth="1"/>
    <col min="7" max="7" width="9.57421875" style="129" customWidth="1"/>
    <col min="8" max="8" width="10.140625" style="129" customWidth="1"/>
    <col min="9" max="10" width="9.421875" style="129" customWidth="1"/>
    <col min="11" max="11" width="9.57421875" style="129" bestFit="1" customWidth="1"/>
    <col min="12" max="12" width="10.7109375" style="129" bestFit="1" customWidth="1"/>
    <col min="13" max="13" width="9.421875" style="129" customWidth="1"/>
    <col min="14" max="15" width="9.57421875" style="129" customWidth="1"/>
    <col min="16" max="16" width="10.140625" style="129" customWidth="1"/>
    <col min="17" max="16384" width="9.140625" style="129" customWidth="1"/>
  </cols>
  <sheetData>
    <row r="1" spans="2:15" ht="12.75">
      <c r="B1" s="300"/>
      <c r="C1" s="132" t="s">
        <v>532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2:15" ht="12.75">
      <c r="B2" s="301"/>
      <c r="C2" s="132" t="s">
        <v>678</v>
      </c>
      <c r="D2" s="300"/>
      <c r="E2" s="300"/>
      <c r="F2" s="300"/>
      <c r="G2" s="299" t="s">
        <v>548</v>
      </c>
      <c r="H2" s="300"/>
      <c r="I2" s="300"/>
      <c r="J2" s="300"/>
      <c r="K2" s="300"/>
      <c r="L2" s="300"/>
      <c r="M2" s="300"/>
      <c r="N2" s="300"/>
      <c r="O2" s="300"/>
    </row>
    <row r="3" spans="2:15" ht="12.75">
      <c r="B3" s="301"/>
      <c r="C3" s="132" t="s">
        <v>549</v>
      </c>
      <c r="D3" s="300"/>
      <c r="E3" s="300"/>
      <c r="F3" s="300"/>
      <c r="G3" s="123" t="s">
        <v>703</v>
      </c>
      <c r="H3" s="300"/>
      <c r="I3" s="300"/>
      <c r="J3" s="300"/>
      <c r="K3" s="300"/>
      <c r="L3" s="300"/>
      <c r="M3" s="300"/>
      <c r="N3" s="300"/>
      <c r="O3" s="300"/>
    </row>
    <row r="4" spans="2:15" ht="12.75">
      <c r="B4" s="300"/>
      <c r="C4" s="300"/>
      <c r="D4" s="300"/>
      <c r="E4" s="300"/>
      <c r="F4" s="300"/>
      <c r="G4" s="202" t="s">
        <v>354</v>
      </c>
      <c r="H4" s="300"/>
      <c r="I4" s="300"/>
      <c r="J4" s="300"/>
      <c r="K4" s="300"/>
      <c r="L4" s="300"/>
      <c r="M4" s="300"/>
      <c r="N4" s="300"/>
      <c r="O4" s="300"/>
    </row>
    <row r="5" spans="2:15" ht="12.75"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6" ht="12.75">
      <c r="A6" s="180">
        <v>1</v>
      </c>
      <c r="B6" s="332" t="s">
        <v>550</v>
      </c>
      <c r="C6" s="332" t="s">
        <v>346</v>
      </c>
      <c r="D6" s="331" t="s">
        <v>551</v>
      </c>
      <c r="E6" s="331" t="s">
        <v>552</v>
      </c>
      <c r="F6" s="331" t="s">
        <v>553</v>
      </c>
      <c r="G6" s="331" t="s">
        <v>554</v>
      </c>
      <c r="H6" s="331" t="s">
        <v>555</v>
      </c>
      <c r="I6" s="331" t="s">
        <v>556</v>
      </c>
      <c r="J6" s="331" t="s">
        <v>557</v>
      </c>
      <c r="K6" s="331" t="s">
        <v>558</v>
      </c>
      <c r="L6" s="331" t="s">
        <v>559</v>
      </c>
      <c r="M6" s="331" t="s">
        <v>560</v>
      </c>
      <c r="N6" s="331" t="s">
        <v>561</v>
      </c>
      <c r="O6" s="331" t="s">
        <v>562</v>
      </c>
      <c r="P6" s="330" t="s">
        <v>563</v>
      </c>
    </row>
    <row r="7" spans="1:16" ht="12.75">
      <c r="A7" s="180">
        <v>2</v>
      </c>
      <c r="B7" s="307" t="s">
        <v>460</v>
      </c>
      <c r="C7" s="308">
        <v>317033</v>
      </c>
      <c r="D7" s="303">
        <f aca="true" t="shared" si="0" ref="D7:D13">C7/12</f>
        <v>26419.416666666668</v>
      </c>
      <c r="E7" s="303">
        <f aca="true" t="shared" si="1" ref="E7:E13">C7/12</f>
        <v>26419.416666666668</v>
      </c>
      <c r="F7" s="303">
        <f aca="true" t="shared" si="2" ref="F7:F13">C7/12</f>
        <v>26419.416666666668</v>
      </c>
      <c r="G7" s="303">
        <f aca="true" t="shared" si="3" ref="G7:G13">C7/12</f>
        <v>26419.416666666668</v>
      </c>
      <c r="H7" s="303">
        <f aca="true" t="shared" si="4" ref="H7:H13">C7/12</f>
        <v>26419.416666666668</v>
      </c>
      <c r="I7" s="303">
        <f aca="true" t="shared" si="5" ref="I7:I13">C7/12</f>
        <v>26419.416666666668</v>
      </c>
      <c r="J7" s="303">
        <f aca="true" t="shared" si="6" ref="J7:J13">C7/12</f>
        <v>26419.416666666668</v>
      </c>
      <c r="K7" s="303">
        <f aca="true" t="shared" si="7" ref="K7:K13">C7/12</f>
        <v>26419.416666666668</v>
      </c>
      <c r="L7" s="303">
        <f aca="true" t="shared" si="8" ref="L7:L13">C7/12</f>
        <v>26419.416666666668</v>
      </c>
      <c r="M7" s="303">
        <f aca="true" t="shared" si="9" ref="M7:M13">C7/12</f>
        <v>26419.416666666668</v>
      </c>
      <c r="N7" s="303">
        <f aca="true" t="shared" si="10" ref="N7:N13">C7/12</f>
        <v>26419.416666666668</v>
      </c>
      <c r="O7" s="303">
        <f aca="true" t="shared" si="11" ref="O7:O13">C7/12</f>
        <v>26419.416666666668</v>
      </c>
      <c r="P7" s="317">
        <f aca="true" t="shared" si="12" ref="P7:P29">SUM(D7:O7)</f>
        <v>317033</v>
      </c>
    </row>
    <row r="8" spans="1:16" ht="12.75">
      <c r="A8" s="180">
        <v>3</v>
      </c>
      <c r="B8" s="307" t="s">
        <v>564</v>
      </c>
      <c r="C8" s="308">
        <v>79133</v>
      </c>
      <c r="D8" s="303">
        <f t="shared" si="0"/>
        <v>6594.416666666667</v>
      </c>
      <c r="E8" s="303">
        <f t="shared" si="1"/>
        <v>6594.416666666667</v>
      </c>
      <c r="F8" s="303">
        <f t="shared" si="2"/>
        <v>6594.416666666667</v>
      </c>
      <c r="G8" s="303">
        <f t="shared" si="3"/>
        <v>6594.416666666667</v>
      </c>
      <c r="H8" s="303">
        <f t="shared" si="4"/>
        <v>6594.416666666667</v>
      </c>
      <c r="I8" s="303">
        <f t="shared" si="5"/>
        <v>6594.416666666667</v>
      </c>
      <c r="J8" s="303">
        <f t="shared" si="6"/>
        <v>6594.416666666667</v>
      </c>
      <c r="K8" s="303">
        <f t="shared" si="7"/>
        <v>6594.416666666667</v>
      </c>
      <c r="L8" s="303">
        <f t="shared" si="8"/>
        <v>6594.416666666667</v>
      </c>
      <c r="M8" s="303">
        <f t="shared" si="9"/>
        <v>6594.416666666667</v>
      </c>
      <c r="N8" s="303">
        <f t="shared" si="10"/>
        <v>6594.416666666667</v>
      </c>
      <c r="O8" s="303">
        <f t="shared" si="11"/>
        <v>6594.416666666667</v>
      </c>
      <c r="P8" s="317">
        <f t="shared" si="12"/>
        <v>79133</v>
      </c>
    </row>
    <row r="9" spans="1:16" ht="12.75">
      <c r="A9" s="180">
        <v>4</v>
      </c>
      <c r="B9" s="307" t="s">
        <v>366</v>
      </c>
      <c r="C9" s="308">
        <v>217622</v>
      </c>
      <c r="D9" s="303">
        <f t="shared" si="0"/>
        <v>18135.166666666668</v>
      </c>
      <c r="E9" s="303">
        <f t="shared" si="1"/>
        <v>18135.166666666668</v>
      </c>
      <c r="F9" s="303">
        <f t="shared" si="2"/>
        <v>18135.166666666668</v>
      </c>
      <c r="G9" s="303">
        <f t="shared" si="3"/>
        <v>18135.166666666668</v>
      </c>
      <c r="H9" s="303">
        <f t="shared" si="4"/>
        <v>18135.166666666668</v>
      </c>
      <c r="I9" s="303">
        <f t="shared" si="5"/>
        <v>18135.166666666668</v>
      </c>
      <c r="J9" s="303">
        <f t="shared" si="6"/>
        <v>18135.166666666668</v>
      </c>
      <c r="K9" s="303">
        <f t="shared" si="7"/>
        <v>18135.166666666668</v>
      </c>
      <c r="L9" s="303">
        <f t="shared" si="8"/>
        <v>18135.166666666668</v>
      </c>
      <c r="M9" s="303">
        <f t="shared" si="9"/>
        <v>18135.166666666668</v>
      </c>
      <c r="N9" s="303">
        <f t="shared" si="10"/>
        <v>18135.166666666668</v>
      </c>
      <c r="O9" s="303">
        <f t="shared" si="11"/>
        <v>18135.166666666668</v>
      </c>
      <c r="P9" s="317">
        <f t="shared" si="12"/>
        <v>217621.99999999997</v>
      </c>
    </row>
    <row r="10" spans="1:16" ht="12.75">
      <c r="A10" s="180">
        <v>5</v>
      </c>
      <c r="B10" s="307" t="s">
        <v>565</v>
      </c>
      <c r="C10" s="308">
        <v>17500</v>
      </c>
      <c r="D10" s="303">
        <f t="shared" si="0"/>
        <v>1458.3333333333333</v>
      </c>
      <c r="E10" s="303">
        <f t="shared" si="1"/>
        <v>1458.3333333333333</v>
      </c>
      <c r="F10" s="303">
        <f t="shared" si="2"/>
        <v>1458.3333333333333</v>
      </c>
      <c r="G10" s="303">
        <f t="shared" si="3"/>
        <v>1458.3333333333333</v>
      </c>
      <c r="H10" s="303">
        <f t="shared" si="4"/>
        <v>1458.3333333333333</v>
      </c>
      <c r="I10" s="303">
        <f t="shared" si="5"/>
        <v>1458.3333333333333</v>
      </c>
      <c r="J10" s="303">
        <f t="shared" si="6"/>
        <v>1458.3333333333333</v>
      </c>
      <c r="K10" s="303">
        <f t="shared" si="7"/>
        <v>1458.3333333333333</v>
      </c>
      <c r="L10" s="303">
        <f t="shared" si="8"/>
        <v>1458.3333333333333</v>
      </c>
      <c r="M10" s="303">
        <f t="shared" si="9"/>
        <v>1458.3333333333333</v>
      </c>
      <c r="N10" s="303">
        <f t="shared" si="10"/>
        <v>1458.3333333333333</v>
      </c>
      <c r="O10" s="303">
        <f t="shared" si="11"/>
        <v>1458.3333333333333</v>
      </c>
      <c r="P10" s="317">
        <f t="shared" si="12"/>
        <v>17500.000000000004</v>
      </c>
    </row>
    <row r="11" spans="1:16" ht="12.75">
      <c r="A11" s="180">
        <v>7</v>
      </c>
      <c r="B11" s="305" t="s">
        <v>566</v>
      </c>
      <c r="C11" s="306">
        <v>225748</v>
      </c>
      <c r="D11" s="303">
        <f t="shared" si="0"/>
        <v>18812.333333333332</v>
      </c>
      <c r="E11" s="303">
        <f t="shared" si="1"/>
        <v>18812.333333333332</v>
      </c>
      <c r="F11" s="303">
        <f t="shared" si="2"/>
        <v>18812.333333333332</v>
      </c>
      <c r="G11" s="303">
        <f t="shared" si="3"/>
        <v>18812.333333333332</v>
      </c>
      <c r="H11" s="303">
        <f t="shared" si="4"/>
        <v>18812.333333333332</v>
      </c>
      <c r="I11" s="303">
        <f t="shared" si="5"/>
        <v>18812.333333333332</v>
      </c>
      <c r="J11" s="303">
        <f t="shared" si="6"/>
        <v>18812.333333333332</v>
      </c>
      <c r="K11" s="303">
        <f t="shared" si="7"/>
        <v>18812.333333333332</v>
      </c>
      <c r="L11" s="303">
        <f t="shared" si="8"/>
        <v>18812.333333333332</v>
      </c>
      <c r="M11" s="303">
        <f t="shared" si="9"/>
        <v>18812.333333333332</v>
      </c>
      <c r="N11" s="303">
        <f t="shared" si="10"/>
        <v>18812.333333333332</v>
      </c>
      <c r="O11" s="303">
        <f t="shared" si="11"/>
        <v>18812.333333333332</v>
      </c>
      <c r="P11" s="317">
        <f t="shared" si="12"/>
        <v>225748.00000000003</v>
      </c>
    </row>
    <row r="12" spans="1:16" ht="12.75">
      <c r="A12" s="180">
        <v>16</v>
      </c>
      <c r="B12" s="305" t="s">
        <v>578</v>
      </c>
      <c r="C12" s="306">
        <v>73136</v>
      </c>
      <c r="D12" s="303">
        <f t="shared" si="0"/>
        <v>6094.666666666667</v>
      </c>
      <c r="E12" s="303">
        <f t="shared" si="1"/>
        <v>6094.666666666667</v>
      </c>
      <c r="F12" s="303">
        <f t="shared" si="2"/>
        <v>6094.666666666667</v>
      </c>
      <c r="G12" s="303">
        <f t="shared" si="3"/>
        <v>6094.666666666667</v>
      </c>
      <c r="H12" s="303">
        <f t="shared" si="4"/>
        <v>6094.666666666667</v>
      </c>
      <c r="I12" s="303">
        <f t="shared" si="5"/>
        <v>6094.666666666667</v>
      </c>
      <c r="J12" s="303">
        <f t="shared" si="6"/>
        <v>6094.666666666667</v>
      </c>
      <c r="K12" s="303">
        <f t="shared" si="7"/>
        <v>6094.666666666667</v>
      </c>
      <c r="L12" s="303">
        <f t="shared" si="8"/>
        <v>6094.666666666667</v>
      </c>
      <c r="M12" s="303">
        <f t="shared" si="9"/>
        <v>6094.666666666667</v>
      </c>
      <c r="N12" s="303">
        <f t="shared" si="10"/>
        <v>6094.666666666667</v>
      </c>
      <c r="O12" s="303">
        <f t="shared" si="11"/>
        <v>6094.666666666667</v>
      </c>
      <c r="P12" s="317">
        <f t="shared" si="12"/>
        <v>73136</v>
      </c>
    </row>
    <row r="13" spans="1:16" ht="12.75">
      <c r="A13" s="180">
        <v>17</v>
      </c>
      <c r="B13" s="305" t="s">
        <v>400</v>
      </c>
      <c r="C13" s="306">
        <v>153201</v>
      </c>
      <c r="D13" s="303">
        <f t="shared" si="0"/>
        <v>12766.75</v>
      </c>
      <c r="E13" s="303">
        <f t="shared" si="1"/>
        <v>12766.75</v>
      </c>
      <c r="F13" s="303">
        <f t="shared" si="2"/>
        <v>12766.75</v>
      </c>
      <c r="G13" s="303">
        <f t="shared" si="3"/>
        <v>12766.75</v>
      </c>
      <c r="H13" s="303">
        <f t="shared" si="4"/>
        <v>12766.75</v>
      </c>
      <c r="I13" s="303">
        <f t="shared" si="5"/>
        <v>12766.75</v>
      </c>
      <c r="J13" s="303">
        <f t="shared" si="6"/>
        <v>12766.75</v>
      </c>
      <c r="K13" s="303">
        <f t="shared" si="7"/>
        <v>12766.75</v>
      </c>
      <c r="L13" s="303">
        <f t="shared" si="8"/>
        <v>12766.75</v>
      </c>
      <c r="M13" s="303">
        <f t="shared" si="9"/>
        <v>12766.75</v>
      </c>
      <c r="N13" s="303">
        <f t="shared" si="10"/>
        <v>12766.75</v>
      </c>
      <c r="O13" s="303">
        <f t="shared" si="11"/>
        <v>12766.75</v>
      </c>
      <c r="P13" s="317">
        <f t="shared" si="12"/>
        <v>153201</v>
      </c>
    </row>
    <row r="14" spans="1:16" ht="12.75">
      <c r="A14" s="180">
        <v>19</v>
      </c>
      <c r="B14" s="307" t="s">
        <v>577</v>
      </c>
      <c r="C14" s="308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17">
        <f t="shared" si="12"/>
        <v>0</v>
      </c>
    </row>
    <row r="15" spans="1:16" ht="12.75">
      <c r="A15" s="180">
        <v>20</v>
      </c>
      <c r="B15" s="329" t="s">
        <v>372</v>
      </c>
      <c r="C15" s="328">
        <f aca="true" t="shared" si="13" ref="C15:O15">SUM(C7:C14)</f>
        <v>1083373</v>
      </c>
      <c r="D15" s="328">
        <f t="shared" si="13"/>
        <v>90281.08333333334</v>
      </c>
      <c r="E15" s="328">
        <f t="shared" si="13"/>
        <v>90281.08333333334</v>
      </c>
      <c r="F15" s="328">
        <f t="shared" si="13"/>
        <v>90281.08333333334</v>
      </c>
      <c r="G15" s="328">
        <f t="shared" si="13"/>
        <v>90281.08333333334</v>
      </c>
      <c r="H15" s="328">
        <f t="shared" si="13"/>
        <v>90281.08333333334</v>
      </c>
      <c r="I15" s="328">
        <f t="shared" si="13"/>
        <v>90281.08333333334</v>
      </c>
      <c r="J15" s="328">
        <f t="shared" si="13"/>
        <v>90281.08333333334</v>
      </c>
      <c r="K15" s="328">
        <f t="shared" si="13"/>
        <v>90281.08333333334</v>
      </c>
      <c r="L15" s="328">
        <f t="shared" si="13"/>
        <v>90281.08333333334</v>
      </c>
      <c r="M15" s="328">
        <f t="shared" si="13"/>
        <v>90281.08333333334</v>
      </c>
      <c r="N15" s="328">
        <f t="shared" si="13"/>
        <v>90281.08333333334</v>
      </c>
      <c r="O15" s="328">
        <f t="shared" si="13"/>
        <v>90281.08333333334</v>
      </c>
      <c r="P15" s="317">
        <f t="shared" si="12"/>
        <v>1083373.0000000002</v>
      </c>
    </row>
    <row r="16" spans="1:16" ht="12.75">
      <c r="A16" s="282">
        <v>27</v>
      </c>
      <c r="B16" s="321" t="s">
        <v>374</v>
      </c>
      <c r="C16" s="320">
        <f>C17+C18</f>
        <v>440570</v>
      </c>
      <c r="D16" s="320">
        <f aca="true" t="shared" si="14" ref="D16:O16">D17+D18</f>
        <v>47514.333333333336</v>
      </c>
      <c r="E16" s="320">
        <f t="shared" si="14"/>
        <v>35732.333333333336</v>
      </c>
      <c r="F16" s="320">
        <f t="shared" si="14"/>
        <v>35732.333333333336</v>
      </c>
      <c r="G16" s="320">
        <f t="shared" si="14"/>
        <v>35732.333333333336</v>
      </c>
      <c r="H16" s="320">
        <f t="shared" si="14"/>
        <v>35732.333333333336</v>
      </c>
      <c r="I16" s="320">
        <f t="shared" si="14"/>
        <v>35732.333333333336</v>
      </c>
      <c r="J16" s="320">
        <f t="shared" si="14"/>
        <v>35732.333333333336</v>
      </c>
      <c r="K16" s="320">
        <f t="shared" si="14"/>
        <v>35732.333333333336</v>
      </c>
      <c r="L16" s="320">
        <f t="shared" si="14"/>
        <v>35732.333333333336</v>
      </c>
      <c r="M16" s="320">
        <f t="shared" si="14"/>
        <v>35732.333333333336</v>
      </c>
      <c r="N16" s="320">
        <f t="shared" si="14"/>
        <v>35732.333333333336</v>
      </c>
      <c r="O16" s="320">
        <f t="shared" si="14"/>
        <v>35732.333333333336</v>
      </c>
      <c r="P16" s="304">
        <f t="shared" si="12"/>
        <v>440569.99999999994</v>
      </c>
    </row>
    <row r="17" spans="1:16" s="372" customFormat="1" ht="12.75">
      <c r="A17" s="369"/>
      <c r="B17" s="370" t="s">
        <v>596</v>
      </c>
      <c r="C17" s="318">
        <v>11782</v>
      </c>
      <c r="D17" s="318">
        <v>11782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71"/>
    </row>
    <row r="18" spans="1:16" ht="12.75">
      <c r="A18" s="282">
        <v>29</v>
      </c>
      <c r="B18" s="310" t="s">
        <v>571</v>
      </c>
      <c r="C18" s="302">
        <v>428788</v>
      </c>
      <c r="D18" s="303">
        <f>C18/12</f>
        <v>35732.333333333336</v>
      </c>
      <c r="E18" s="303">
        <f>C18/12</f>
        <v>35732.333333333336</v>
      </c>
      <c r="F18" s="303">
        <f>C18/12</f>
        <v>35732.333333333336</v>
      </c>
      <c r="G18" s="303">
        <f>C18/12</f>
        <v>35732.333333333336</v>
      </c>
      <c r="H18" s="303">
        <f>C18/12</f>
        <v>35732.333333333336</v>
      </c>
      <c r="I18" s="303">
        <f>C18/12</f>
        <v>35732.333333333336</v>
      </c>
      <c r="J18" s="303">
        <f>C18/12</f>
        <v>35732.333333333336</v>
      </c>
      <c r="K18" s="303">
        <f>C18/12</f>
        <v>35732.333333333336</v>
      </c>
      <c r="L18" s="303">
        <f>C18/12</f>
        <v>35732.333333333336</v>
      </c>
      <c r="M18" s="303">
        <f>C18/12</f>
        <v>35732.333333333336</v>
      </c>
      <c r="N18" s="303">
        <f>C18/12</f>
        <v>35732.333333333336</v>
      </c>
      <c r="O18" s="303">
        <f>C18/12</f>
        <v>35732.333333333336</v>
      </c>
      <c r="P18" s="304">
        <f t="shared" si="12"/>
        <v>428787.99999999994</v>
      </c>
    </row>
    <row r="19" spans="1:16" ht="21.75" customHeight="1">
      <c r="A19" s="282">
        <v>30</v>
      </c>
      <c r="B19" s="327" t="s">
        <v>567</v>
      </c>
      <c r="C19" s="326">
        <f>C15+C16</f>
        <v>1523943</v>
      </c>
      <c r="D19" s="326">
        <f aca="true" t="shared" si="15" ref="D19:O19">D15+D16</f>
        <v>137795.4166666667</v>
      </c>
      <c r="E19" s="326">
        <f t="shared" si="15"/>
        <v>126013.41666666669</v>
      </c>
      <c r="F19" s="326">
        <f t="shared" si="15"/>
        <v>126013.41666666669</v>
      </c>
      <c r="G19" s="326">
        <f t="shared" si="15"/>
        <v>126013.41666666669</v>
      </c>
      <c r="H19" s="326">
        <f t="shared" si="15"/>
        <v>126013.41666666669</v>
      </c>
      <c r="I19" s="326">
        <f t="shared" si="15"/>
        <v>126013.41666666669</v>
      </c>
      <c r="J19" s="326">
        <f t="shared" si="15"/>
        <v>126013.41666666669</v>
      </c>
      <c r="K19" s="326">
        <f t="shared" si="15"/>
        <v>126013.41666666669</v>
      </c>
      <c r="L19" s="326">
        <f t="shared" si="15"/>
        <v>126013.41666666669</v>
      </c>
      <c r="M19" s="326">
        <f t="shared" si="15"/>
        <v>126013.41666666669</v>
      </c>
      <c r="N19" s="326">
        <f t="shared" si="15"/>
        <v>126013.41666666669</v>
      </c>
      <c r="O19" s="326">
        <f t="shared" si="15"/>
        <v>126013.41666666669</v>
      </c>
      <c r="P19" s="304">
        <f t="shared" si="12"/>
        <v>1523943.0000000007</v>
      </c>
    </row>
    <row r="20" spans="1:16" ht="12.75">
      <c r="A20" s="282">
        <v>33</v>
      </c>
      <c r="B20" s="310" t="s">
        <v>576</v>
      </c>
      <c r="C20" s="308">
        <v>429549</v>
      </c>
      <c r="D20" s="303">
        <f aca="true" t="shared" si="16" ref="D20:D26">C20/12</f>
        <v>35795.75</v>
      </c>
      <c r="E20" s="303">
        <f aca="true" t="shared" si="17" ref="E20:E26">C20/12</f>
        <v>35795.75</v>
      </c>
      <c r="F20" s="303">
        <f aca="true" t="shared" si="18" ref="F20:F26">C20/12</f>
        <v>35795.75</v>
      </c>
      <c r="G20" s="303">
        <f aca="true" t="shared" si="19" ref="G20:G26">C20/12</f>
        <v>35795.75</v>
      </c>
      <c r="H20" s="303">
        <f aca="true" t="shared" si="20" ref="H20:H26">C20/12</f>
        <v>35795.75</v>
      </c>
      <c r="I20" s="303">
        <f aca="true" t="shared" si="21" ref="I20:I26">C20/12</f>
        <v>35795.75</v>
      </c>
      <c r="J20" s="303">
        <f aca="true" t="shared" si="22" ref="J20:J26">C20/12</f>
        <v>35795.75</v>
      </c>
      <c r="K20" s="303">
        <f aca="true" t="shared" si="23" ref="K20:K26">C20/12</f>
        <v>35795.75</v>
      </c>
      <c r="L20" s="303">
        <f aca="true" t="shared" si="24" ref="L20:L26">C20/12</f>
        <v>35795.75</v>
      </c>
      <c r="M20" s="303">
        <f aca="true" t="shared" si="25" ref="M20:M26">C20/12</f>
        <v>35795.75</v>
      </c>
      <c r="N20" s="303">
        <f aca="true" t="shared" si="26" ref="N20:N26">C20/12</f>
        <v>35795.75</v>
      </c>
      <c r="O20" s="303">
        <f aca="true" t="shared" si="27" ref="O20:O26">C20/12</f>
        <v>35795.75</v>
      </c>
      <c r="P20" s="304">
        <f t="shared" si="12"/>
        <v>429549</v>
      </c>
    </row>
    <row r="21" spans="1:16" ht="12.75">
      <c r="A21" s="282">
        <v>34</v>
      </c>
      <c r="B21" s="310" t="s">
        <v>575</v>
      </c>
      <c r="C21" s="308"/>
      <c r="D21" s="303">
        <f t="shared" si="16"/>
        <v>0</v>
      </c>
      <c r="E21" s="303">
        <f t="shared" si="17"/>
        <v>0</v>
      </c>
      <c r="F21" s="303">
        <f t="shared" si="18"/>
        <v>0</v>
      </c>
      <c r="G21" s="303">
        <f t="shared" si="19"/>
        <v>0</v>
      </c>
      <c r="H21" s="303">
        <f t="shared" si="20"/>
        <v>0</v>
      </c>
      <c r="I21" s="303">
        <f t="shared" si="21"/>
        <v>0</v>
      </c>
      <c r="J21" s="303">
        <f t="shared" si="22"/>
        <v>0</v>
      </c>
      <c r="K21" s="303">
        <f t="shared" si="23"/>
        <v>0</v>
      </c>
      <c r="L21" s="303">
        <f t="shared" si="24"/>
        <v>0</v>
      </c>
      <c r="M21" s="303">
        <f t="shared" si="25"/>
        <v>0</v>
      </c>
      <c r="N21" s="303">
        <f t="shared" si="26"/>
        <v>0</v>
      </c>
      <c r="O21" s="303">
        <f t="shared" si="27"/>
        <v>0</v>
      </c>
      <c r="P21" s="304">
        <f t="shared" si="12"/>
        <v>0</v>
      </c>
    </row>
    <row r="22" spans="1:16" ht="12.75">
      <c r="A22" s="282">
        <v>35</v>
      </c>
      <c r="B22" s="309" t="s">
        <v>427</v>
      </c>
      <c r="C22" s="306">
        <v>291748</v>
      </c>
      <c r="D22" s="303">
        <f t="shared" si="16"/>
        <v>24312.333333333332</v>
      </c>
      <c r="E22" s="303">
        <f t="shared" si="17"/>
        <v>24312.333333333332</v>
      </c>
      <c r="F22" s="303">
        <f t="shared" si="18"/>
        <v>24312.333333333332</v>
      </c>
      <c r="G22" s="303">
        <f t="shared" si="19"/>
        <v>24312.333333333332</v>
      </c>
      <c r="H22" s="303">
        <f t="shared" si="20"/>
        <v>24312.333333333332</v>
      </c>
      <c r="I22" s="303">
        <f t="shared" si="21"/>
        <v>24312.333333333332</v>
      </c>
      <c r="J22" s="303">
        <f t="shared" si="22"/>
        <v>24312.333333333332</v>
      </c>
      <c r="K22" s="303">
        <f t="shared" si="23"/>
        <v>24312.333333333332</v>
      </c>
      <c r="L22" s="303">
        <f t="shared" si="24"/>
        <v>24312.333333333332</v>
      </c>
      <c r="M22" s="303">
        <f t="shared" si="25"/>
        <v>24312.333333333332</v>
      </c>
      <c r="N22" s="303">
        <f t="shared" si="26"/>
        <v>24312.333333333332</v>
      </c>
      <c r="O22" s="303">
        <f t="shared" si="27"/>
        <v>24312.333333333332</v>
      </c>
      <c r="P22" s="304">
        <f t="shared" si="12"/>
        <v>291748</v>
      </c>
    </row>
    <row r="23" spans="1:16" ht="12.75">
      <c r="A23" s="282">
        <v>36</v>
      </c>
      <c r="B23" s="312" t="s">
        <v>382</v>
      </c>
      <c r="C23" s="313">
        <v>58021</v>
      </c>
      <c r="D23" s="303">
        <f t="shared" si="16"/>
        <v>4835.083333333333</v>
      </c>
      <c r="E23" s="303">
        <f t="shared" si="17"/>
        <v>4835.083333333333</v>
      </c>
      <c r="F23" s="303">
        <f t="shared" si="18"/>
        <v>4835.083333333333</v>
      </c>
      <c r="G23" s="303">
        <f t="shared" si="19"/>
        <v>4835.083333333333</v>
      </c>
      <c r="H23" s="303">
        <f t="shared" si="20"/>
        <v>4835.083333333333</v>
      </c>
      <c r="I23" s="303">
        <f t="shared" si="21"/>
        <v>4835.083333333333</v>
      </c>
      <c r="J23" s="303">
        <f t="shared" si="22"/>
        <v>4835.083333333333</v>
      </c>
      <c r="K23" s="303">
        <f t="shared" si="23"/>
        <v>4835.083333333333</v>
      </c>
      <c r="L23" s="303">
        <f t="shared" si="24"/>
        <v>4835.083333333333</v>
      </c>
      <c r="M23" s="303">
        <f t="shared" si="25"/>
        <v>4835.083333333333</v>
      </c>
      <c r="N23" s="303">
        <f t="shared" si="26"/>
        <v>4835.083333333333</v>
      </c>
      <c r="O23" s="303">
        <f t="shared" si="27"/>
        <v>4835.083333333333</v>
      </c>
      <c r="P23" s="304">
        <f t="shared" si="12"/>
        <v>58021.00000000001</v>
      </c>
    </row>
    <row r="24" spans="1:16" ht="12.75">
      <c r="A24" s="282">
        <v>37</v>
      </c>
      <c r="B24" s="312" t="s">
        <v>457</v>
      </c>
      <c r="C24" s="313">
        <v>8199</v>
      </c>
      <c r="D24" s="303">
        <f t="shared" si="16"/>
        <v>683.25</v>
      </c>
      <c r="E24" s="303">
        <f t="shared" si="17"/>
        <v>683.25</v>
      </c>
      <c r="F24" s="303">
        <f t="shared" si="18"/>
        <v>683.25</v>
      </c>
      <c r="G24" s="303">
        <f t="shared" si="19"/>
        <v>683.25</v>
      </c>
      <c r="H24" s="303">
        <f t="shared" si="20"/>
        <v>683.25</v>
      </c>
      <c r="I24" s="303">
        <f t="shared" si="21"/>
        <v>683.25</v>
      </c>
      <c r="J24" s="303">
        <f t="shared" si="22"/>
        <v>683.25</v>
      </c>
      <c r="K24" s="303">
        <f t="shared" si="23"/>
        <v>683.25</v>
      </c>
      <c r="L24" s="303">
        <f t="shared" si="24"/>
        <v>683.25</v>
      </c>
      <c r="M24" s="303">
        <f t="shared" si="25"/>
        <v>683.25</v>
      </c>
      <c r="N24" s="303">
        <f t="shared" si="26"/>
        <v>683.25</v>
      </c>
      <c r="O24" s="303">
        <f t="shared" si="27"/>
        <v>683.25</v>
      </c>
      <c r="P24" s="304">
        <f t="shared" si="12"/>
        <v>8199</v>
      </c>
    </row>
    <row r="25" spans="1:16" ht="12.75">
      <c r="A25" s="282"/>
      <c r="B25" s="312" t="s">
        <v>568</v>
      </c>
      <c r="C25" s="313">
        <v>70</v>
      </c>
      <c r="D25" s="303">
        <f t="shared" si="16"/>
        <v>5.833333333333333</v>
      </c>
      <c r="E25" s="303">
        <f t="shared" si="17"/>
        <v>5.833333333333333</v>
      </c>
      <c r="F25" s="303">
        <f t="shared" si="18"/>
        <v>5.833333333333333</v>
      </c>
      <c r="G25" s="303">
        <f t="shared" si="19"/>
        <v>5.833333333333333</v>
      </c>
      <c r="H25" s="303">
        <f t="shared" si="20"/>
        <v>5.833333333333333</v>
      </c>
      <c r="I25" s="303">
        <f t="shared" si="21"/>
        <v>5.833333333333333</v>
      </c>
      <c r="J25" s="303">
        <f t="shared" si="22"/>
        <v>5.833333333333333</v>
      </c>
      <c r="K25" s="303">
        <f t="shared" si="23"/>
        <v>5.833333333333333</v>
      </c>
      <c r="L25" s="303">
        <f t="shared" si="24"/>
        <v>5.833333333333333</v>
      </c>
      <c r="M25" s="303">
        <f t="shared" si="25"/>
        <v>5.833333333333333</v>
      </c>
      <c r="N25" s="303">
        <f t="shared" si="26"/>
        <v>5.833333333333333</v>
      </c>
      <c r="O25" s="303">
        <f t="shared" si="27"/>
        <v>5.833333333333333</v>
      </c>
      <c r="P25" s="304">
        <f t="shared" si="12"/>
        <v>70</v>
      </c>
    </row>
    <row r="26" spans="1:16" ht="12.75">
      <c r="A26" s="282">
        <v>38</v>
      </c>
      <c r="B26" s="312" t="s">
        <v>569</v>
      </c>
      <c r="C26" s="313">
        <v>352</v>
      </c>
      <c r="D26" s="303">
        <f t="shared" si="16"/>
        <v>29.333333333333332</v>
      </c>
      <c r="E26" s="303">
        <f t="shared" si="17"/>
        <v>29.333333333333332</v>
      </c>
      <c r="F26" s="303">
        <f t="shared" si="18"/>
        <v>29.333333333333332</v>
      </c>
      <c r="G26" s="303">
        <f t="shared" si="19"/>
        <v>29.333333333333332</v>
      </c>
      <c r="H26" s="303">
        <f t="shared" si="20"/>
        <v>29.333333333333332</v>
      </c>
      <c r="I26" s="303">
        <f t="shared" si="21"/>
        <v>29.333333333333332</v>
      </c>
      <c r="J26" s="303">
        <f t="shared" si="22"/>
        <v>29.333333333333332</v>
      </c>
      <c r="K26" s="303">
        <f t="shared" si="23"/>
        <v>29.333333333333332</v>
      </c>
      <c r="L26" s="303">
        <f t="shared" si="24"/>
        <v>29.333333333333332</v>
      </c>
      <c r="M26" s="303">
        <f t="shared" si="25"/>
        <v>29.333333333333332</v>
      </c>
      <c r="N26" s="303">
        <f t="shared" si="26"/>
        <v>29.333333333333332</v>
      </c>
      <c r="O26" s="303">
        <f t="shared" si="27"/>
        <v>29.333333333333332</v>
      </c>
      <c r="P26" s="304">
        <f t="shared" si="12"/>
        <v>351.99999999999994</v>
      </c>
    </row>
    <row r="27" spans="1:16" s="132" customFormat="1" ht="12.75">
      <c r="A27" s="325">
        <v>39</v>
      </c>
      <c r="B27" s="324" t="s">
        <v>574</v>
      </c>
      <c r="C27" s="323">
        <f aca="true" t="shared" si="28" ref="C27:O27">SUM(C20:C26)</f>
        <v>787939</v>
      </c>
      <c r="D27" s="323">
        <f t="shared" si="28"/>
        <v>65661.58333333331</v>
      </c>
      <c r="E27" s="323">
        <f t="shared" si="28"/>
        <v>65661.58333333331</v>
      </c>
      <c r="F27" s="323">
        <f t="shared" si="28"/>
        <v>65661.58333333331</v>
      </c>
      <c r="G27" s="323">
        <f t="shared" si="28"/>
        <v>65661.58333333331</v>
      </c>
      <c r="H27" s="323">
        <f t="shared" si="28"/>
        <v>65661.58333333331</v>
      </c>
      <c r="I27" s="323">
        <f t="shared" si="28"/>
        <v>65661.58333333331</v>
      </c>
      <c r="J27" s="323">
        <f t="shared" si="28"/>
        <v>65661.58333333331</v>
      </c>
      <c r="K27" s="323">
        <f t="shared" si="28"/>
        <v>65661.58333333331</v>
      </c>
      <c r="L27" s="323">
        <f t="shared" si="28"/>
        <v>65661.58333333331</v>
      </c>
      <c r="M27" s="323">
        <f t="shared" si="28"/>
        <v>65661.58333333331</v>
      </c>
      <c r="N27" s="323">
        <f t="shared" si="28"/>
        <v>65661.58333333331</v>
      </c>
      <c r="O27" s="323">
        <f t="shared" si="28"/>
        <v>65661.58333333331</v>
      </c>
      <c r="P27" s="322">
        <f t="shared" si="12"/>
        <v>787938.9999999995</v>
      </c>
    </row>
    <row r="28" spans="1:16" ht="16.5" customHeight="1">
      <c r="A28" s="282">
        <v>55</v>
      </c>
      <c r="B28" s="321" t="s">
        <v>573</v>
      </c>
      <c r="C28" s="320">
        <f aca="true" t="shared" si="29" ref="C28:O28">SUM(C29:C30)</f>
        <v>736004</v>
      </c>
      <c r="D28" s="320">
        <f t="shared" si="29"/>
        <v>61333.66666666667</v>
      </c>
      <c r="E28" s="320">
        <f t="shared" si="29"/>
        <v>61333.66666666667</v>
      </c>
      <c r="F28" s="320">
        <f t="shared" si="29"/>
        <v>61333.66666666667</v>
      </c>
      <c r="G28" s="320">
        <f t="shared" si="29"/>
        <v>61333.66666666667</v>
      </c>
      <c r="H28" s="320">
        <f t="shared" si="29"/>
        <v>61333.66666666667</v>
      </c>
      <c r="I28" s="320">
        <f t="shared" si="29"/>
        <v>61333.66666666667</v>
      </c>
      <c r="J28" s="320">
        <f t="shared" si="29"/>
        <v>61333.66666666667</v>
      </c>
      <c r="K28" s="320">
        <f t="shared" si="29"/>
        <v>61333.66666666667</v>
      </c>
      <c r="L28" s="320">
        <f t="shared" si="29"/>
        <v>61333.66666666667</v>
      </c>
      <c r="M28" s="320">
        <f t="shared" si="29"/>
        <v>61333.66666666667</v>
      </c>
      <c r="N28" s="320">
        <f t="shared" si="29"/>
        <v>61333.66666666667</v>
      </c>
      <c r="O28" s="320">
        <f t="shared" si="29"/>
        <v>61333.66666666667</v>
      </c>
      <c r="P28" s="304">
        <f t="shared" si="12"/>
        <v>736004</v>
      </c>
    </row>
    <row r="29" spans="1:16" s="316" customFormat="1" ht="16.5" customHeight="1">
      <c r="A29" s="319"/>
      <c r="B29" s="312" t="s">
        <v>572</v>
      </c>
      <c r="C29" s="318">
        <v>307216</v>
      </c>
      <c r="D29" s="303">
        <f>C29/12</f>
        <v>25601.333333333332</v>
      </c>
      <c r="E29" s="303">
        <f>C29/12</f>
        <v>25601.333333333332</v>
      </c>
      <c r="F29" s="303">
        <f>C29/12</f>
        <v>25601.333333333332</v>
      </c>
      <c r="G29" s="303">
        <f>C29/12</f>
        <v>25601.333333333332</v>
      </c>
      <c r="H29" s="303">
        <f>C29/12</f>
        <v>25601.333333333332</v>
      </c>
      <c r="I29" s="303">
        <f>C29/12</f>
        <v>25601.333333333332</v>
      </c>
      <c r="J29" s="303">
        <f>C29/12</f>
        <v>25601.333333333332</v>
      </c>
      <c r="K29" s="303">
        <f>C29/12</f>
        <v>25601.333333333332</v>
      </c>
      <c r="L29" s="303">
        <f>C29/12</f>
        <v>25601.333333333332</v>
      </c>
      <c r="M29" s="303">
        <f>C29/12</f>
        <v>25601.333333333332</v>
      </c>
      <c r="N29" s="303">
        <f>C29/12</f>
        <v>25601.333333333332</v>
      </c>
      <c r="O29" s="303">
        <f>C29/12</f>
        <v>25601.333333333332</v>
      </c>
      <c r="P29" s="304">
        <f t="shared" si="12"/>
        <v>307216</v>
      </c>
    </row>
    <row r="30" spans="1:16" ht="12.75">
      <c r="A30" s="282">
        <v>56</v>
      </c>
      <c r="B30" s="310" t="s">
        <v>571</v>
      </c>
      <c r="C30" s="311">
        <v>428788</v>
      </c>
      <c r="D30" s="303">
        <f>C30/12</f>
        <v>35732.333333333336</v>
      </c>
      <c r="E30" s="303">
        <f>C30/12</f>
        <v>35732.333333333336</v>
      </c>
      <c r="F30" s="303">
        <f>C30/12</f>
        <v>35732.333333333336</v>
      </c>
      <c r="G30" s="303">
        <f>C30/12</f>
        <v>35732.333333333336</v>
      </c>
      <c r="H30" s="303">
        <f>C30/12</f>
        <v>35732.333333333336</v>
      </c>
      <c r="I30" s="303">
        <f>C30/12</f>
        <v>35732.333333333336</v>
      </c>
      <c r="J30" s="303">
        <f>C30/12</f>
        <v>35732.333333333336</v>
      </c>
      <c r="K30" s="303">
        <f>C30/12</f>
        <v>35732.333333333336</v>
      </c>
      <c r="L30" s="303">
        <f>C30/12</f>
        <v>35732.333333333336</v>
      </c>
      <c r="M30" s="303">
        <f>C30/12</f>
        <v>35732.333333333336</v>
      </c>
      <c r="N30" s="303">
        <f>C30/12</f>
        <v>35732.333333333336</v>
      </c>
      <c r="O30" s="303">
        <f>C30/12</f>
        <v>35732.333333333336</v>
      </c>
      <c r="P30" s="304">
        <f>SUM(D30:O30)</f>
        <v>428787.99999999994</v>
      </c>
    </row>
    <row r="31" spans="1:16" ht="18" customHeight="1">
      <c r="A31" s="282">
        <v>58</v>
      </c>
      <c r="B31" s="315" t="s">
        <v>570</v>
      </c>
      <c r="C31" s="314">
        <f aca="true" t="shared" si="30" ref="C31:O31">C27+C28</f>
        <v>1523943</v>
      </c>
      <c r="D31" s="314">
        <f t="shared" si="30"/>
        <v>126995.24999999999</v>
      </c>
      <c r="E31" s="314">
        <f t="shared" si="30"/>
        <v>126995.24999999999</v>
      </c>
      <c r="F31" s="314">
        <f t="shared" si="30"/>
        <v>126995.24999999999</v>
      </c>
      <c r="G31" s="314">
        <f t="shared" si="30"/>
        <v>126995.24999999999</v>
      </c>
      <c r="H31" s="314">
        <f t="shared" si="30"/>
        <v>126995.24999999999</v>
      </c>
      <c r="I31" s="314">
        <f t="shared" si="30"/>
        <v>126995.24999999999</v>
      </c>
      <c r="J31" s="314">
        <f t="shared" si="30"/>
        <v>126995.24999999999</v>
      </c>
      <c r="K31" s="314">
        <f t="shared" si="30"/>
        <v>126995.24999999999</v>
      </c>
      <c r="L31" s="314">
        <f t="shared" si="30"/>
        <v>126995.24999999999</v>
      </c>
      <c r="M31" s="314">
        <f t="shared" si="30"/>
        <v>126995.24999999999</v>
      </c>
      <c r="N31" s="314">
        <f t="shared" si="30"/>
        <v>126995.24999999999</v>
      </c>
      <c r="O31" s="314">
        <f t="shared" si="30"/>
        <v>126995.24999999999</v>
      </c>
      <c r="P31" s="304">
        <f>SUM(D31:O31)</f>
        <v>1523942.9999999998</v>
      </c>
    </row>
    <row r="32" spans="2:15" ht="12.75"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2:15" ht="12.75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129" customWidth="1"/>
    <col min="2" max="2" width="38.28125" style="129" customWidth="1"/>
    <col min="3" max="3" width="16.57421875" style="129" customWidth="1"/>
    <col min="4" max="4" width="13.7109375" style="129" customWidth="1"/>
    <col min="5" max="5" width="13.421875" style="129" customWidth="1"/>
    <col min="6" max="6" width="14.00390625" style="129" customWidth="1"/>
    <col min="7" max="16384" width="9.140625" style="129" customWidth="1"/>
  </cols>
  <sheetData>
    <row r="1" spans="2:3" ht="12.75">
      <c r="B1" s="132" t="s">
        <v>532</v>
      </c>
      <c r="C1" s="299" t="s">
        <v>585</v>
      </c>
    </row>
    <row r="2" spans="1:4" ht="12.75">
      <c r="A2" s="132"/>
      <c r="B2" s="132" t="s">
        <v>678</v>
      </c>
      <c r="C2" s="123" t="s">
        <v>703</v>
      </c>
      <c r="D2" s="132"/>
    </row>
    <row r="3" spans="1:4" ht="12.75">
      <c r="A3" s="132"/>
      <c r="B3" s="132"/>
      <c r="C3" s="202" t="s">
        <v>354</v>
      </c>
      <c r="D3" s="132"/>
    </row>
    <row r="4" spans="1:4" ht="36" customHeight="1">
      <c r="A4" s="502" t="s">
        <v>702</v>
      </c>
      <c r="B4" s="502"/>
      <c r="C4" s="502"/>
      <c r="D4" s="502"/>
    </row>
    <row r="6" spans="1:6" ht="12.75">
      <c r="A6" s="129" t="s">
        <v>417</v>
      </c>
      <c r="B6" s="129" t="s">
        <v>494</v>
      </c>
      <c r="C6" s="129" t="s">
        <v>396</v>
      </c>
      <c r="D6" s="129" t="s">
        <v>395</v>
      </c>
      <c r="E6" s="198" t="s">
        <v>419</v>
      </c>
      <c r="F6" s="129" t="s">
        <v>544</v>
      </c>
    </row>
    <row r="7" spans="1:6" ht="24">
      <c r="A7" s="296" t="s">
        <v>584</v>
      </c>
      <c r="B7" s="297" t="s">
        <v>579</v>
      </c>
      <c r="C7" s="333" t="s">
        <v>583</v>
      </c>
      <c r="D7" s="334" t="s">
        <v>581</v>
      </c>
      <c r="E7" s="334" t="s">
        <v>582</v>
      </c>
      <c r="F7" s="335" t="s">
        <v>580</v>
      </c>
    </row>
    <row r="8" spans="1:6" ht="12.75">
      <c r="A8" s="291" t="s">
        <v>3</v>
      </c>
      <c r="B8" s="368"/>
      <c r="C8" s="286"/>
      <c r="D8" s="286"/>
      <c r="E8" s="286">
        <f>C8+D8</f>
        <v>0</v>
      </c>
      <c r="F8" s="286"/>
    </row>
    <row r="9" spans="1:6" ht="12.75">
      <c r="A9" s="291" t="s">
        <v>4</v>
      </c>
      <c r="B9" s="290"/>
      <c r="C9" s="286"/>
      <c r="D9" s="286"/>
      <c r="E9" s="286">
        <f>C9+D9</f>
        <v>0</v>
      </c>
      <c r="F9" s="286"/>
    </row>
    <row r="10" spans="1:6" ht="12.75">
      <c r="A10" s="291" t="s">
        <v>5</v>
      </c>
      <c r="B10" s="290"/>
      <c r="C10" s="286"/>
      <c r="D10" s="286"/>
      <c r="E10" s="286">
        <f>C10+D10</f>
        <v>0</v>
      </c>
      <c r="F10" s="286"/>
    </row>
    <row r="11" spans="1:6" ht="12.75">
      <c r="A11" s="291" t="s">
        <v>6</v>
      </c>
      <c r="B11" s="290"/>
      <c r="C11" s="286"/>
      <c r="D11" s="286"/>
      <c r="E11" s="286">
        <f>C11+D11</f>
        <v>0</v>
      </c>
      <c r="F11" s="286"/>
    </row>
    <row r="12" spans="1:6" ht="12.75">
      <c r="A12" s="291" t="s">
        <v>505</v>
      </c>
      <c r="B12" s="290"/>
      <c r="C12" s="286"/>
      <c r="D12" s="286"/>
      <c r="E12" s="286">
        <f>C12+D12</f>
        <v>0</v>
      </c>
      <c r="F12" s="286"/>
    </row>
    <row r="13" spans="1:6" ht="12.75">
      <c r="A13" s="289" t="s">
        <v>534</v>
      </c>
      <c r="B13" s="288" t="s">
        <v>490</v>
      </c>
      <c r="C13" s="287">
        <f>SUM(C8:C12)</f>
        <v>0</v>
      </c>
      <c r="D13" s="287">
        <f>SUM(D8:D12)</f>
        <v>0</v>
      </c>
      <c r="E13" s="287">
        <f>SUM(E8:E12)</f>
        <v>0</v>
      </c>
      <c r="F13" s="287">
        <f>SUM(F8:F12)</f>
        <v>0</v>
      </c>
    </row>
  </sheetData>
  <sheetProtection/>
  <mergeCells count="1">
    <mergeCell ref="A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8.421875" style="0" customWidth="1"/>
    <col min="3" max="3" width="12.57421875" style="0" customWidth="1"/>
    <col min="5" max="5" width="15.140625" style="0" customWidth="1"/>
    <col min="6" max="6" width="15.140625" style="463" customWidth="1"/>
    <col min="7" max="7" width="12.7109375" style="0" customWidth="1"/>
    <col min="9" max="9" width="14.57421875" style="0" customWidth="1"/>
    <col min="10" max="10" width="14.00390625" style="0" customWidth="1"/>
  </cols>
  <sheetData>
    <row r="1" spans="1:9" ht="18.75">
      <c r="A1" s="83" t="s">
        <v>350</v>
      </c>
      <c r="B1" s="83"/>
      <c r="C1" s="107"/>
      <c r="D1" s="108"/>
      <c r="E1" s="122" t="s">
        <v>593</v>
      </c>
      <c r="F1" s="446"/>
      <c r="H1" s="339"/>
      <c r="I1" s="360"/>
    </row>
    <row r="2" spans="1:9" ht="18.75">
      <c r="A2" s="83" t="s">
        <v>351</v>
      </c>
      <c r="B2" s="83"/>
      <c r="C2" s="107"/>
      <c r="D2" s="108"/>
      <c r="E2" s="123" t="s">
        <v>703</v>
      </c>
      <c r="F2" s="447"/>
      <c r="H2" s="339"/>
      <c r="I2" s="66"/>
    </row>
    <row r="3" spans="1:9" ht="18.75">
      <c r="A3" s="120" t="s">
        <v>620</v>
      </c>
      <c r="B3" s="83"/>
      <c r="C3" s="107"/>
      <c r="D3" s="108"/>
      <c r="E3" s="108"/>
      <c r="F3" s="448"/>
      <c r="G3" s="123"/>
      <c r="H3" s="339"/>
      <c r="I3" s="66" t="s">
        <v>592</v>
      </c>
    </row>
    <row r="4" spans="1:10" ht="15.75">
      <c r="A4" s="82"/>
      <c r="B4" s="82"/>
      <c r="C4" s="340">
        <v>2015</v>
      </c>
      <c r="D4" s="341"/>
      <c r="E4" s="97">
        <v>2015</v>
      </c>
      <c r="F4" s="449"/>
      <c r="G4" s="340">
        <v>2016</v>
      </c>
      <c r="H4" s="341"/>
      <c r="I4" s="97">
        <v>2016</v>
      </c>
      <c r="J4" s="20" t="s">
        <v>599</v>
      </c>
    </row>
    <row r="5" spans="1:9" ht="15.75" thickBot="1">
      <c r="A5" s="86"/>
      <c r="B5" s="81" t="s">
        <v>324</v>
      </c>
      <c r="C5" s="342"/>
      <c r="D5" s="80"/>
      <c r="E5" s="79" t="s">
        <v>322</v>
      </c>
      <c r="F5" s="450"/>
      <c r="G5" s="342"/>
      <c r="H5" s="80"/>
      <c r="I5" s="79" t="s">
        <v>322</v>
      </c>
    </row>
    <row r="6" spans="1:9" ht="15.75" thickBot="1">
      <c r="A6" s="84" t="s">
        <v>323</v>
      </c>
      <c r="B6" s="67"/>
      <c r="C6" s="343"/>
      <c r="D6" s="77"/>
      <c r="E6" s="78">
        <f>E7+E16+E27+E43+E45</f>
        <v>383440798</v>
      </c>
      <c r="F6" s="451"/>
      <c r="G6" s="343"/>
      <c r="H6" s="77"/>
      <c r="I6" s="78">
        <f>I7+I16+I27+I43+I45</f>
        <v>344396732</v>
      </c>
    </row>
    <row r="7" spans="1:10" ht="15.75" thickBot="1">
      <c r="A7" s="87" t="s">
        <v>325</v>
      </c>
      <c r="B7" s="67" t="s">
        <v>9</v>
      </c>
      <c r="C7" s="343"/>
      <c r="D7" s="77"/>
      <c r="E7" s="78">
        <f>SUM(E8:E15)</f>
        <v>139174406</v>
      </c>
      <c r="F7" s="78">
        <f>SUM(F8:F15)</f>
        <v>-10633291</v>
      </c>
      <c r="G7" s="343"/>
      <c r="H7" s="77"/>
      <c r="I7" s="78">
        <f>SUM(I8:I15)</f>
        <v>114837274</v>
      </c>
      <c r="J7" s="78">
        <f>SUM(J8:J15)</f>
        <v>-36817510</v>
      </c>
    </row>
    <row r="8" spans="1:10" ht="15">
      <c r="A8" s="88" t="s">
        <v>321</v>
      </c>
      <c r="B8" s="76"/>
      <c r="C8" s="344">
        <v>4580000</v>
      </c>
      <c r="D8" s="345">
        <v>22.3</v>
      </c>
      <c r="E8" s="111">
        <v>102134000</v>
      </c>
      <c r="F8" s="452"/>
      <c r="G8" s="344">
        <v>4580000</v>
      </c>
      <c r="H8" s="345">
        <v>22.24</v>
      </c>
      <c r="I8" s="111">
        <f>G8*H8</f>
        <v>101859200</v>
      </c>
      <c r="J8" s="453"/>
    </row>
    <row r="9" spans="1:10" ht="15">
      <c r="A9" s="387" t="s">
        <v>320</v>
      </c>
      <c r="B9" s="76"/>
      <c r="C9" s="344">
        <v>22300</v>
      </c>
      <c r="D9" s="90"/>
      <c r="E9" s="112">
        <v>8964553</v>
      </c>
      <c r="F9" s="452"/>
      <c r="G9" s="344">
        <v>22300</v>
      </c>
      <c r="H9" s="90"/>
      <c r="I9" s="112">
        <v>0</v>
      </c>
      <c r="J9" s="454">
        <v>-8964600</v>
      </c>
    </row>
    <row r="10" spans="1:10" ht="15">
      <c r="A10" s="387" t="s">
        <v>319</v>
      </c>
      <c r="B10" s="76"/>
      <c r="C10" s="344">
        <v>320000</v>
      </c>
      <c r="D10" s="90"/>
      <c r="E10" s="112">
        <v>14880000</v>
      </c>
      <c r="F10" s="452"/>
      <c r="G10" s="344">
        <v>320000</v>
      </c>
      <c r="H10" s="90"/>
      <c r="I10" s="112">
        <v>3520940</v>
      </c>
      <c r="J10" s="453">
        <v>-11359060</v>
      </c>
    </row>
    <row r="11" spans="1:10" ht="15">
      <c r="A11" s="387" t="s">
        <v>318</v>
      </c>
      <c r="B11" s="76"/>
      <c r="C11" s="344">
        <v>69</v>
      </c>
      <c r="D11" s="90"/>
      <c r="E11" s="112">
        <v>1775094</v>
      </c>
      <c r="F11" s="452"/>
      <c r="G11" s="344">
        <v>69</v>
      </c>
      <c r="H11" s="90"/>
      <c r="I11" s="112">
        <v>3660519</v>
      </c>
      <c r="J11" s="453"/>
    </row>
    <row r="12" spans="1:10" ht="15">
      <c r="A12" s="387" t="s">
        <v>317</v>
      </c>
      <c r="B12" s="76"/>
      <c r="C12" s="346">
        <v>227000</v>
      </c>
      <c r="D12" s="347"/>
      <c r="E12" s="112">
        <v>5448000</v>
      </c>
      <c r="F12" s="452"/>
      <c r="G12" s="346">
        <v>227000</v>
      </c>
      <c r="H12" s="347"/>
      <c r="I12" s="112">
        <v>5448000</v>
      </c>
      <c r="J12" s="453"/>
    </row>
    <row r="13" spans="1:10" ht="15">
      <c r="A13" s="386" t="s">
        <v>316</v>
      </c>
      <c r="B13" s="85"/>
      <c r="C13" s="344">
        <v>2700</v>
      </c>
      <c r="D13" s="90"/>
      <c r="E13" s="112">
        <v>5761109</v>
      </c>
      <c r="F13" s="452">
        <v>-10633291</v>
      </c>
      <c r="G13" s="344">
        <v>2700</v>
      </c>
      <c r="H13" s="90"/>
      <c r="I13" s="112">
        <v>0</v>
      </c>
      <c r="J13" s="455">
        <v>-16302600</v>
      </c>
    </row>
    <row r="14" spans="1:10" ht="15">
      <c r="A14" s="89" t="s">
        <v>588</v>
      </c>
      <c r="B14" s="85"/>
      <c r="C14" s="348"/>
      <c r="D14" s="75"/>
      <c r="E14" s="110">
        <v>211650</v>
      </c>
      <c r="F14" s="456"/>
      <c r="G14" s="348"/>
      <c r="H14" s="75"/>
      <c r="I14" s="110">
        <v>0</v>
      </c>
      <c r="J14" s="453">
        <v>-191250</v>
      </c>
    </row>
    <row r="15" spans="1:10" ht="15.75" thickBot="1">
      <c r="A15" s="89" t="s">
        <v>621</v>
      </c>
      <c r="B15" s="85"/>
      <c r="C15" s="348"/>
      <c r="D15" s="75"/>
      <c r="E15" s="110"/>
      <c r="F15" s="456"/>
      <c r="G15" s="348"/>
      <c r="H15" s="75"/>
      <c r="I15" s="110">
        <v>348615</v>
      </c>
      <c r="J15" s="453"/>
    </row>
    <row r="16" spans="1:10" ht="15.75" thickBot="1">
      <c r="A16" s="68" t="s">
        <v>326</v>
      </c>
      <c r="B16" s="91" t="s">
        <v>12</v>
      </c>
      <c r="C16" s="349"/>
      <c r="D16" s="74"/>
      <c r="E16" s="73">
        <f>SUM(E17:E26)</f>
        <v>122000800</v>
      </c>
      <c r="F16" s="451"/>
      <c r="G16" s="349"/>
      <c r="H16" s="74"/>
      <c r="I16" s="73">
        <f>SUM(I17:I26)</f>
        <v>130351320</v>
      </c>
      <c r="J16" s="73">
        <f>SUM(J17:J26)</f>
        <v>0</v>
      </c>
    </row>
    <row r="17" spans="1:9" ht="15">
      <c r="A17" s="72" t="s">
        <v>315</v>
      </c>
      <c r="B17" s="92"/>
      <c r="C17" s="346">
        <v>4152000</v>
      </c>
      <c r="D17" s="361">
        <v>20.1</v>
      </c>
      <c r="E17" s="113">
        <v>55636800</v>
      </c>
      <c r="F17" s="457"/>
      <c r="G17" s="458">
        <v>4308000</v>
      </c>
      <c r="H17" s="361">
        <v>20.2</v>
      </c>
      <c r="I17" s="113">
        <f>G17*H17*8/12</f>
        <v>58014400</v>
      </c>
    </row>
    <row r="18" spans="1:9" ht="15">
      <c r="A18" s="70" t="s">
        <v>314</v>
      </c>
      <c r="B18" s="93"/>
      <c r="C18" s="362">
        <v>1800000</v>
      </c>
      <c r="D18" s="361">
        <v>11</v>
      </c>
      <c r="E18" s="114">
        <v>13200000</v>
      </c>
      <c r="F18" s="457"/>
      <c r="G18" s="362">
        <v>1800000</v>
      </c>
      <c r="H18" s="361">
        <v>11</v>
      </c>
      <c r="I18" s="114">
        <v>13200000</v>
      </c>
    </row>
    <row r="19" spans="1:9" ht="15">
      <c r="A19" s="72" t="s">
        <v>313</v>
      </c>
      <c r="B19" s="92"/>
      <c r="C19" s="362">
        <v>4152000</v>
      </c>
      <c r="D19" s="361">
        <v>20</v>
      </c>
      <c r="E19" s="114">
        <v>27680000</v>
      </c>
      <c r="F19" s="457"/>
      <c r="G19" s="459">
        <v>4308000</v>
      </c>
      <c r="H19" s="361">
        <v>19.6</v>
      </c>
      <c r="I19" s="114">
        <f>G19*H19*4/12</f>
        <v>28145600</v>
      </c>
    </row>
    <row r="20" spans="1:9" ht="15">
      <c r="A20" s="70" t="s">
        <v>312</v>
      </c>
      <c r="B20" s="93"/>
      <c r="C20" s="362">
        <v>1800000</v>
      </c>
      <c r="D20" s="361">
        <v>11</v>
      </c>
      <c r="E20" s="114">
        <v>6600000</v>
      </c>
      <c r="F20" s="457"/>
      <c r="G20" s="362">
        <v>1800000</v>
      </c>
      <c r="H20" s="361">
        <v>11</v>
      </c>
      <c r="I20" s="114">
        <v>6600000</v>
      </c>
    </row>
    <row r="21" spans="1:9" ht="15">
      <c r="A21" s="72" t="s">
        <v>311</v>
      </c>
      <c r="B21" s="92"/>
      <c r="C21" s="362">
        <v>35000</v>
      </c>
      <c r="D21" s="361">
        <v>20</v>
      </c>
      <c r="E21" s="114">
        <v>700000</v>
      </c>
      <c r="F21" s="457"/>
      <c r="G21" s="362">
        <v>35000</v>
      </c>
      <c r="H21" s="361">
        <v>19.6</v>
      </c>
      <c r="I21" s="114">
        <f>G21*H21</f>
        <v>686000</v>
      </c>
    </row>
    <row r="22" spans="1:9" ht="15">
      <c r="A22" s="70" t="s">
        <v>310</v>
      </c>
      <c r="B22" s="93"/>
      <c r="C22" s="362">
        <v>70000</v>
      </c>
      <c r="D22" s="361">
        <v>218</v>
      </c>
      <c r="E22" s="114">
        <v>10173333</v>
      </c>
      <c r="F22" s="457"/>
      <c r="G22" s="459">
        <v>80000</v>
      </c>
      <c r="H22" s="361">
        <v>216</v>
      </c>
      <c r="I22" s="114">
        <f>G22*H22*8/12</f>
        <v>11520000</v>
      </c>
    </row>
    <row r="23" spans="1:9" ht="15">
      <c r="A23" s="70" t="s">
        <v>309</v>
      </c>
      <c r="B23" s="93"/>
      <c r="C23" s="362">
        <v>70000</v>
      </c>
      <c r="D23" s="361">
        <v>218</v>
      </c>
      <c r="E23" s="363">
        <v>5086667</v>
      </c>
      <c r="F23" s="457"/>
      <c r="G23" s="459">
        <v>80000</v>
      </c>
      <c r="H23" s="361">
        <v>213</v>
      </c>
      <c r="I23" s="363">
        <f>G23*H23*4/12</f>
        <v>5680000</v>
      </c>
    </row>
    <row r="24" spans="1:9" ht="15">
      <c r="A24" s="70" t="s">
        <v>589</v>
      </c>
      <c r="B24" s="93"/>
      <c r="C24" s="362"/>
      <c r="D24" s="361">
        <v>1</v>
      </c>
      <c r="E24" s="365">
        <v>352000</v>
      </c>
      <c r="F24" s="457"/>
      <c r="G24" s="362">
        <v>384000</v>
      </c>
      <c r="H24" s="361">
        <v>2</v>
      </c>
      <c r="I24" s="365">
        <v>768000</v>
      </c>
    </row>
    <row r="25" spans="1:9" ht="15.75" thickBot="1">
      <c r="A25" s="70" t="s">
        <v>590</v>
      </c>
      <c r="B25" s="93"/>
      <c r="C25" s="362"/>
      <c r="D25" s="361">
        <v>2</v>
      </c>
      <c r="E25" s="364">
        <v>2572000</v>
      </c>
      <c r="F25" s="457"/>
      <c r="G25" s="362">
        <v>1415000</v>
      </c>
      <c r="H25" s="361">
        <v>2</v>
      </c>
      <c r="I25" s="364">
        <v>2805820</v>
      </c>
    </row>
    <row r="26" spans="1:9" ht="15.75" thickBot="1">
      <c r="A26" s="70" t="s">
        <v>622</v>
      </c>
      <c r="B26" s="93"/>
      <c r="C26" s="362"/>
      <c r="D26" s="361"/>
      <c r="E26" s="364"/>
      <c r="F26" s="457"/>
      <c r="G26" s="362"/>
      <c r="H26" s="361">
        <v>2</v>
      </c>
      <c r="I26" s="364">
        <v>2931500</v>
      </c>
    </row>
    <row r="27" spans="1:9" ht="15.75" thickBot="1">
      <c r="A27" s="68" t="s">
        <v>327</v>
      </c>
      <c r="B27" s="91" t="s">
        <v>15</v>
      </c>
      <c r="C27" s="351"/>
      <c r="D27" s="352"/>
      <c r="E27" s="109">
        <f>SUM(E29:E42)</f>
        <v>115343512</v>
      </c>
      <c r="F27" s="460"/>
      <c r="G27" s="351"/>
      <c r="H27" s="352"/>
      <c r="I27" s="109">
        <f>SUM(I29:I42)</f>
        <v>92324818</v>
      </c>
    </row>
    <row r="28" spans="1:9" ht="15">
      <c r="A28" s="95"/>
      <c r="B28" s="96"/>
      <c r="C28" s="353"/>
      <c r="D28" s="90"/>
      <c r="E28" s="69"/>
      <c r="F28" s="457"/>
      <c r="G28" s="353"/>
      <c r="H28" s="90"/>
      <c r="I28" s="69"/>
    </row>
    <row r="29" spans="1:9" ht="15">
      <c r="A29" s="71" t="s">
        <v>329</v>
      </c>
      <c r="B29" s="94"/>
      <c r="C29" s="354">
        <v>1632000</v>
      </c>
      <c r="D29" s="90">
        <v>11.48</v>
      </c>
      <c r="E29" s="114">
        <v>18735360</v>
      </c>
      <c r="F29" s="457"/>
      <c r="G29" s="354">
        <v>1632000</v>
      </c>
      <c r="H29" s="90">
        <v>11.48</v>
      </c>
      <c r="I29" s="114">
        <v>18245760</v>
      </c>
    </row>
    <row r="30" spans="1:9" ht="15">
      <c r="A30" s="71" t="s">
        <v>531</v>
      </c>
      <c r="B30" s="94"/>
      <c r="C30" s="354"/>
      <c r="D30" s="90"/>
      <c r="E30" s="114">
        <v>31817928</v>
      </c>
      <c r="F30" s="457"/>
      <c r="G30" s="354"/>
      <c r="H30" s="90"/>
      <c r="I30" s="114">
        <v>32815395</v>
      </c>
    </row>
    <row r="31" spans="1:9" ht="15">
      <c r="A31" s="71" t="s">
        <v>623</v>
      </c>
      <c r="B31" s="94"/>
      <c r="C31" s="354"/>
      <c r="D31" s="355"/>
      <c r="E31" s="367"/>
      <c r="F31" s="457"/>
      <c r="G31" s="354"/>
      <c r="H31" s="355"/>
      <c r="I31" s="367">
        <v>4818380</v>
      </c>
    </row>
    <row r="32" spans="1:9" ht="15">
      <c r="A32" s="366" t="s">
        <v>594</v>
      </c>
      <c r="B32" s="94"/>
      <c r="C32" s="354"/>
      <c r="D32" s="355"/>
      <c r="E32" s="367">
        <v>47687090</v>
      </c>
      <c r="F32" s="457"/>
      <c r="G32" s="354"/>
      <c r="H32" s="355"/>
      <c r="I32" s="367">
        <v>24825395</v>
      </c>
    </row>
    <row r="33" spans="1:9" ht="15">
      <c r="A33" s="71" t="s">
        <v>308</v>
      </c>
      <c r="B33" s="94"/>
      <c r="C33" s="354">
        <v>494100</v>
      </c>
      <c r="D33" s="90">
        <v>8</v>
      </c>
      <c r="E33" s="114">
        <v>3952800</v>
      </c>
      <c r="F33" s="457"/>
      <c r="G33" s="354">
        <v>494100</v>
      </c>
      <c r="H33" s="90">
        <v>8</v>
      </c>
      <c r="I33" s="114">
        <v>3952800</v>
      </c>
    </row>
    <row r="34" spans="1:9" ht="15">
      <c r="A34" s="71" t="s">
        <v>332</v>
      </c>
      <c r="B34" s="94"/>
      <c r="C34" s="354">
        <v>518805</v>
      </c>
      <c r="D34" s="90"/>
      <c r="E34" s="114"/>
      <c r="F34" s="457"/>
      <c r="G34" s="354">
        <v>518805</v>
      </c>
      <c r="H34" s="90"/>
      <c r="I34" s="114"/>
    </row>
    <row r="35" spans="1:9" ht="15">
      <c r="A35" s="71" t="s">
        <v>591</v>
      </c>
      <c r="B35" s="94"/>
      <c r="C35" s="354">
        <v>3950000</v>
      </c>
      <c r="D35" s="90">
        <v>6743</v>
      </c>
      <c r="E35" s="114">
        <v>2663485</v>
      </c>
      <c r="F35" s="457"/>
      <c r="G35" s="354">
        <v>3950000</v>
      </c>
      <c r="H35" s="90">
        <v>6743</v>
      </c>
      <c r="I35" s="114"/>
    </row>
    <row r="36" spans="1:9" ht="15">
      <c r="A36" s="71" t="s">
        <v>307</v>
      </c>
      <c r="B36" s="94"/>
      <c r="C36" s="354">
        <v>3950000</v>
      </c>
      <c r="D36" s="90">
        <v>6743</v>
      </c>
      <c r="E36" s="114">
        <v>2663485</v>
      </c>
      <c r="F36" s="457"/>
      <c r="G36" s="354">
        <v>3950000</v>
      </c>
      <c r="H36" s="90">
        <v>6743</v>
      </c>
      <c r="I36" s="114"/>
    </row>
    <row r="37" spans="1:9" ht="15">
      <c r="A37" s="71" t="s">
        <v>306</v>
      </c>
      <c r="B37" s="94"/>
      <c r="C37" s="354">
        <v>300</v>
      </c>
      <c r="D37" s="90"/>
      <c r="E37" s="114">
        <v>2022900</v>
      </c>
      <c r="F37" s="457"/>
      <c r="G37" s="354">
        <v>300</v>
      </c>
      <c r="H37" s="90"/>
      <c r="I37" s="114"/>
    </row>
    <row r="38" spans="1:9" ht="15">
      <c r="A38" s="71" t="s">
        <v>305</v>
      </c>
      <c r="B38" s="94"/>
      <c r="C38" s="354">
        <v>1200</v>
      </c>
      <c r="D38" s="90"/>
      <c r="E38" s="114">
        <v>1668000</v>
      </c>
      <c r="F38" s="457"/>
      <c r="G38" s="354">
        <v>1200</v>
      </c>
      <c r="H38" s="90"/>
      <c r="I38" s="114"/>
    </row>
    <row r="39" spans="1:9" ht="15">
      <c r="A39" s="71" t="s">
        <v>624</v>
      </c>
      <c r="B39" s="94"/>
      <c r="C39" s="354"/>
      <c r="D39" s="90"/>
      <c r="E39" s="114"/>
      <c r="F39" s="457"/>
      <c r="G39" s="354"/>
      <c r="H39" s="90"/>
      <c r="I39" s="114">
        <v>3900000</v>
      </c>
    </row>
    <row r="40" spans="1:9" ht="15">
      <c r="A40" s="71" t="s">
        <v>304</v>
      </c>
      <c r="B40" s="94"/>
      <c r="C40" s="354">
        <v>60896</v>
      </c>
      <c r="D40" s="90">
        <v>34</v>
      </c>
      <c r="E40" s="114">
        <v>2070464</v>
      </c>
      <c r="F40" s="457"/>
      <c r="G40" s="354">
        <v>60896</v>
      </c>
      <c r="H40" s="90">
        <v>28</v>
      </c>
      <c r="I40" s="114">
        <v>1705088</v>
      </c>
    </row>
    <row r="41" spans="1:9" ht="15">
      <c r="A41" s="71" t="s">
        <v>303</v>
      </c>
      <c r="B41" s="94"/>
      <c r="C41" s="354">
        <v>188500</v>
      </c>
      <c r="D41" s="90">
        <v>4</v>
      </c>
      <c r="E41" s="114">
        <v>754000</v>
      </c>
      <c r="F41" s="457"/>
      <c r="G41" s="354">
        <v>188500</v>
      </c>
      <c r="H41" s="90">
        <v>4</v>
      </c>
      <c r="I41" s="114">
        <v>754000</v>
      </c>
    </row>
    <row r="42" spans="1:9" ht="15.75" thickBot="1">
      <c r="A42" s="70" t="s">
        <v>302</v>
      </c>
      <c r="B42" s="93"/>
      <c r="C42" s="350">
        <v>163500</v>
      </c>
      <c r="D42" s="90">
        <v>8</v>
      </c>
      <c r="E42" s="115">
        <v>1308000</v>
      </c>
      <c r="F42" s="457"/>
      <c r="G42" s="350">
        <v>163500</v>
      </c>
      <c r="H42" s="90">
        <v>8</v>
      </c>
      <c r="I42" s="115">
        <v>1308000</v>
      </c>
    </row>
    <row r="43" spans="1:9" ht="15.75" thickBot="1">
      <c r="A43" s="68" t="s">
        <v>328</v>
      </c>
      <c r="B43" s="91" t="s">
        <v>18</v>
      </c>
      <c r="C43" s="351"/>
      <c r="D43" s="352"/>
      <c r="E43" s="109">
        <f>E44</f>
        <v>6922080</v>
      </c>
      <c r="F43" s="460"/>
      <c r="G43" s="351"/>
      <c r="H43" s="352"/>
      <c r="I43" s="109">
        <f>I44</f>
        <v>6883320</v>
      </c>
    </row>
    <row r="44" spans="1:9" ht="15.75" thickBot="1">
      <c r="A44" s="72" t="s">
        <v>301</v>
      </c>
      <c r="B44" s="92"/>
      <c r="C44" s="344">
        <v>1140</v>
      </c>
      <c r="D44" s="90">
        <v>6072</v>
      </c>
      <c r="E44" s="69">
        <f>C44*D44</f>
        <v>6922080</v>
      </c>
      <c r="F44" s="457"/>
      <c r="G44" s="344">
        <v>1140</v>
      </c>
      <c r="H44" s="90">
        <v>6038</v>
      </c>
      <c r="I44" s="69">
        <f>G44*H44</f>
        <v>6883320</v>
      </c>
    </row>
    <row r="45" spans="1:9" ht="15">
      <c r="A45" s="101" t="s">
        <v>300</v>
      </c>
      <c r="B45" s="102"/>
      <c r="C45" s="356"/>
      <c r="D45" s="103"/>
      <c r="E45" s="104">
        <f>SUM(E46:E47)</f>
        <v>0</v>
      </c>
      <c r="F45" s="461"/>
      <c r="G45" s="356"/>
      <c r="H45" s="103"/>
      <c r="I45" s="104">
        <f>SUM(I46:I47)</f>
        <v>0</v>
      </c>
    </row>
    <row r="46" spans="1:9" ht="15">
      <c r="A46" s="105" t="s">
        <v>347</v>
      </c>
      <c r="B46" s="105"/>
      <c r="C46" s="357"/>
      <c r="D46" s="358"/>
      <c r="E46" s="359"/>
      <c r="F46" s="462"/>
      <c r="G46" s="357"/>
      <c r="H46" s="358"/>
      <c r="I46" s="359"/>
    </row>
    <row r="47" spans="1:9" ht="15">
      <c r="A47" s="105" t="s">
        <v>348</v>
      </c>
      <c r="B47" s="105"/>
      <c r="C47" s="357"/>
      <c r="D47" s="358"/>
      <c r="E47" s="106"/>
      <c r="F47" s="462"/>
      <c r="G47" s="357"/>
      <c r="H47" s="358"/>
      <c r="I47" s="106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</cols>
  <sheetData>
    <row r="1" spans="2:3" ht="15.75">
      <c r="B1" s="118" t="s">
        <v>350</v>
      </c>
      <c r="C1" s="122" t="s">
        <v>359</v>
      </c>
    </row>
    <row r="2" spans="2:9" ht="18.75">
      <c r="B2" s="120" t="s">
        <v>620</v>
      </c>
      <c r="C2" s="123" t="s">
        <v>703</v>
      </c>
      <c r="D2" s="20"/>
      <c r="E2" s="20"/>
      <c r="F2" s="20"/>
      <c r="G2" s="20"/>
      <c r="H2" s="20"/>
      <c r="I2" s="20"/>
    </row>
    <row r="3" spans="2:3" ht="18.75">
      <c r="B3" s="121" t="s">
        <v>355</v>
      </c>
      <c r="C3" s="117" t="s">
        <v>354</v>
      </c>
    </row>
    <row r="4" spans="2:3" ht="18.75">
      <c r="B4" s="124"/>
      <c r="C4" s="117"/>
    </row>
    <row r="5" spans="4:9" ht="15">
      <c r="D5" t="s">
        <v>340</v>
      </c>
      <c r="E5" t="s">
        <v>341</v>
      </c>
      <c r="F5" t="s">
        <v>342</v>
      </c>
      <c r="G5" t="s">
        <v>343</v>
      </c>
      <c r="H5" t="s">
        <v>344</v>
      </c>
      <c r="I5" t="s">
        <v>356</v>
      </c>
    </row>
    <row r="6" spans="1:9" ht="28.5" customHeight="1">
      <c r="A6" s="1" t="s">
        <v>0</v>
      </c>
      <c r="B6" s="6" t="s">
        <v>1</v>
      </c>
      <c r="C6" s="13" t="s">
        <v>2</v>
      </c>
      <c r="D6" s="2" t="s">
        <v>357</v>
      </c>
      <c r="E6" s="2" t="s">
        <v>357</v>
      </c>
      <c r="F6" s="2" t="s">
        <v>357</v>
      </c>
      <c r="G6" s="2" t="s">
        <v>357</v>
      </c>
      <c r="H6" s="2" t="s">
        <v>357</v>
      </c>
      <c r="I6" s="2" t="s">
        <v>357</v>
      </c>
    </row>
    <row r="7" spans="1:9" ht="15">
      <c r="A7" s="3" t="s">
        <v>3</v>
      </c>
      <c r="B7" s="7" t="s">
        <v>4</v>
      </c>
      <c r="C7" s="7" t="s">
        <v>5</v>
      </c>
      <c r="D7" s="16" t="s">
        <v>6</v>
      </c>
      <c r="E7" s="16" t="s">
        <v>505</v>
      </c>
      <c r="F7" s="16" t="s">
        <v>506</v>
      </c>
      <c r="G7" s="16" t="s">
        <v>507</v>
      </c>
      <c r="H7" s="16" t="s">
        <v>508</v>
      </c>
      <c r="I7" s="16" t="s">
        <v>511</v>
      </c>
    </row>
    <row r="8" spans="1:9" ht="15" customHeight="1">
      <c r="A8" s="22">
        <v>1</v>
      </c>
      <c r="B8" s="26" t="s">
        <v>365</v>
      </c>
      <c r="C8" s="24" t="s">
        <v>155</v>
      </c>
      <c r="D8" s="32">
        <f aca="true" t="shared" si="0" ref="D8:D39">SUM(E8:I8)</f>
        <v>317033</v>
      </c>
      <c r="E8" s="32">
        <v>29645</v>
      </c>
      <c r="F8" s="32">
        <v>97162</v>
      </c>
      <c r="G8" s="32">
        <v>107359</v>
      </c>
      <c r="H8" s="32">
        <v>70966</v>
      </c>
      <c r="I8" s="32">
        <v>11901</v>
      </c>
    </row>
    <row r="9" spans="1:9" ht="15" customHeight="1">
      <c r="A9" s="22">
        <v>2</v>
      </c>
      <c r="B9" s="10" t="s">
        <v>156</v>
      </c>
      <c r="C9" s="24" t="s">
        <v>157</v>
      </c>
      <c r="D9" s="32">
        <f t="shared" si="0"/>
        <v>79133</v>
      </c>
      <c r="E9" s="32">
        <v>8839</v>
      </c>
      <c r="F9" s="32">
        <v>27726</v>
      </c>
      <c r="G9" s="32">
        <v>20241</v>
      </c>
      <c r="H9" s="32">
        <v>19015</v>
      </c>
      <c r="I9" s="32">
        <v>3312</v>
      </c>
    </row>
    <row r="10" spans="1:9" ht="15" customHeight="1">
      <c r="A10" s="22">
        <v>3</v>
      </c>
      <c r="B10" s="10" t="s">
        <v>366</v>
      </c>
      <c r="C10" s="24" t="s">
        <v>158</v>
      </c>
      <c r="D10" s="32">
        <f t="shared" si="0"/>
        <v>217622</v>
      </c>
      <c r="E10" s="32">
        <v>56819</v>
      </c>
      <c r="F10" s="32">
        <v>30684</v>
      </c>
      <c r="G10" s="32">
        <v>72451</v>
      </c>
      <c r="H10" s="32">
        <v>42831</v>
      </c>
      <c r="I10" s="32">
        <v>14837</v>
      </c>
    </row>
    <row r="11" spans="1:9" ht="15" customHeight="1">
      <c r="A11" s="22">
        <v>4</v>
      </c>
      <c r="B11" s="11" t="s">
        <v>159</v>
      </c>
      <c r="C11" s="23" t="s">
        <v>160</v>
      </c>
      <c r="D11" s="32">
        <f t="shared" si="0"/>
        <v>0</v>
      </c>
      <c r="E11" s="25"/>
      <c r="F11" s="25"/>
      <c r="G11" s="25"/>
      <c r="H11" s="25"/>
      <c r="I11" s="25"/>
    </row>
    <row r="12" spans="1:9" ht="15" customHeight="1">
      <c r="A12" s="22">
        <v>5</v>
      </c>
      <c r="B12" s="11" t="s">
        <v>161</v>
      </c>
      <c r="C12" s="23" t="s">
        <v>162</v>
      </c>
      <c r="D12" s="32">
        <f t="shared" si="0"/>
        <v>0</v>
      </c>
      <c r="E12" s="25"/>
      <c r="F12" s="25"/>
      <c r="G12" s="25"/>
      <c r="H12" s="25"/>
      <c r="I12" s="25"/>
    </row>
    <row r="13" spans="1:9" ht="15" customHeight="1">
      <c r="A13" s="22">
        <v>6</v>
      </c>
      <c r="B13" s="28" t="s">
        <v>163</v>
      </c>
      <c r="C13" s="23" t="s">
        <v>164</v>
      </c>
      <c r="D13" s="32">
        <f t="shared" si="0"/>
        <v>0</v>
      </c>
      <c r="E13" s="25"/>
      <c r="F13" s="25"/>
      <c r="G13" s="25"/>
      <c r="H13" s="25"/>
      <c r="I13" s="25"/>
    </row>
    <row r="14" spans="1:9" ht="15" customHeight="1">
      <c r="A14" s="22">
        <v>7</v>
      </c>
      <c r="B14" s="28" t="s">
        <v>165</v>
      </c>
      <c r="C14" s="23" t="s">
        <v>166</v>
      </c>
      <c r="D14" s="32">
        <f t="shared" si="0"/>
        <v>0</v>
      </c>
      <c r="E14" s="25"/>
      <c r="F14" s="25"/>
      <c r="G14" s="25"/>
      <c r="H14" s="25"/>
      <c r="I14" s="25"/>
    </row>
    <row r="15" spans="1:9" ht="15" customHeight="1">
      <c r="A15" s="22">
        <v>8</v>
      </c>
      <c r="B15" s="28" t="s">
        <v>167</v>
      </c>
      <c r="C15" s="23" t="s">
        <v>168</v>
      </c>
      <c r="D15" s="32">
        <f t="shared" si="0"/>
        <v>0</v>
      </c>
      <c r="E15" s="25"/>
      <c r="F15" s="25"/>
      <c r="G15" s="25"/>
      <c r="H15" s="25"/>
      <c r="I15" s="25"/>
    </row>
    <row r="16" spans="1:9" ht="15" customHeight="1">
      <c r="A16" s="22">
        <v>9</v>
      </c>
      <c r="B16" s="11" t="s">
        <v>169</v>
      </c>
      <c r="C16" s="23" t="s">
        <v>170</v>
      </c>
      <c r="D16" s="32">
        <f t="shared" si="0"/>
        <v>0</v>
      </c>
      <c r="E16" s="25"/>
      <c r="F16" s="25"/>
      <c r="G16" s="25"/>
      <c r="H16" s="25"/>
      <c r="I16" s="25"/>
    </row>
    <row r="17" spans="1:9" ht="15" customHeight="1">
      <c r="A17" s="22">
        <v>10</v>
      </c>
      <c r="B17" s="11" t="s">
        <v>171</v>
      </c>
      <c r="C17" s="23" t="s">
        <v>172</v>
      </c>
      <c r="D17" s="32">
        <f t="shared" si="0"/>
        <v>0</v>
      </c>
      <c r="E17" s="25"/>
      <c r="F17" s="25"/>
      <c r="G17" s="25"/>
      <c r="H17" s="25"/>
      <c r="I17" s="25"/>
    </row>
    <row r="18" spans="1:9" ht="15" customHeight="1">
      <c r="A18" s="22">
        <v>11</v>
      </c>
      <c r="B18" s="11" t="s">
        <v>173</v>
      </c>
      <c r="C18" s="23" t="s">
        <v>174</v>
      </c>
      <c r="D18" s="32">
        <f t="shared" si="0"/>
        <v>17500</v>
      </c>
      <c r="E18" s="25">
        <v>17500</v>
      </c>
      <c r="F18" s="25"/>
      <c r="G18" s="25"/>
      <c r="H18" s="25"/>
      <c r="I18" s="25"/>
    </row>
    <row r="19" spans="1:9" ht="15" customHeight="1">
      <c r="A19" s="22">
        <v>12</v>
      </c>
      <c r="B19" s="12" t="s">
        <v>367</v>
      </c>
      <c r="C19" s="24" t="s">
        <v>175</v>
      </c>
      <c r="D19" s="32">
        <f t="shared" si="0"/>
        <v>17500</v>
      </c>
      <c r="E19" s="32">
        <f>SUM(E11:E18)</f>
        <v>17500</v>
      </c>
      <c r="F19" s="32">
        <f>SUM(F11:F18)</f>
        <v>0</v>
      </c>
      <c r="G19" s="32">
        <f>SUM(G11:G18)</f>
        <v>0</v>
      </c>
      <c r="H19" s="32">
        <f>SUM(H11:H18)</f>
        <v>0</v>
      </c>
      <c r="I19" s="32">
        <f>SUM(I11:I18)</f>
        <v>0</v>
      </c>
    </row>
    <row r="20" spans="1:9" ht="15" customHeight="1">
      <c r="A20" s="22">
        <v>13</v>
      </c>
      <c r="B20" s="29" t="s">
        <v>176</v>
      </c>
      <c r="C20" s="23" t="s">
        <v>177</v>
      </c>
      <c r="D20" s="32">
        <f t="shared" si="0"/>
        <v>0</v>
      </c>
      <c r="E20" s="25"/>
      <c r="F20" s="25"/>
      <c r="G20" s="25"/>
      <c r="H20" s="25"/>
      <c r="I20" s="25"/>
    </row>
    <row r="21" spans="1:9" ht="15" customHeight="1">
      <c r="A21" s="22">
        <v>14</v>
      </c>
      <c r="B21" s="29" t="s">
        <v>178</v>
      </c>
      <c r="C21" s="23" t="s">
        <v>179</v>
      </c>
      <c r="D21" s="32">
        <f t="shared" si="0"/>
        <v>0</v>
      </c>
      <c r="E21" s="25"/>
      <c r="F21" s="25"/>
      <c r="G21" s="25"/>
      <c r="H21" s="25"/>
      <c r="I21" s="25"/>
    </row>
    <row r="22" spans="1:9" ht="15" customHeight="1">
      <c r="A22" s="22">
        <v>15</v>
      </c>
      <c r="B22" s="29" t="s">
        <v>180</v>
      </c>
      <c r="C22" s="23" t="s">
        <v>181</v>
      </c>
      <c r="D22" s="32">
        <f t="shared" si="0"/>
        <v>0</v>
      </c>
      <c r="E22" s="25"/>
      <c r="F22" s="25"/>
      <c r="G22" s="25"/>
      <c r="H22" s="25"/>
      <c r="I22" s="25"/>
    </row>
    <row r="23" spans="1:9" ht="15" customHeight="1">
      <c r="A23" s="22">
        <v>16</v>
      </c>
      <c r="B23" s="29" t="s">
        <v>182</v>
      </c>
      <c r="C23" s="23" t="s">
        <v>183</v>
      </c>
      <c r="D23" s="32">
        <f t="shared" si="0"/>
        <v>0</v>
      </c>
      <c r="E23" s="25"/>
      <c r="F23" s="25"/>
      <c r="G23" s="25"/>
      <c r="H23" s="25"/>
      <c r="I23" s="25"/>
    </row>
    <row r="24" spans="1:9" ht="15" customHeight="1">
      <c r="A24" s="22">
        <v>17</v>
      </c>
      <c r="B24" s="29" t="s">
        <v>184</v>
      </c>
      <c r="C24" s="23" t="s">
        <v>185</v>
      </c>
      <c r="D24" s="32">
        <f t="shared" si="0"/>
        <v>0</v>
      </c>
      <c r="E24" s="25"/>
      <c r="F24" s="25"/>
      <c r="G24" s="25"/>
      <c r="H24" s="25"/>
      <c r="I24" s="25"/>
    </row>
    <row r="25" spans="1:9" ht="15" customHeight="1">
      <c r="A25" s="22">
        <v>18</v>
      </c>
      <c r="B25" s="29" t="s">
        <v>186</v>
      </c>
      <c r="C25" s="23" t="s">
        <v>187</v>
      </c>
      <c r="D25" s="32">
        <f t="shared" si="0"/>
        <v>134270</v>
      </c>
      <c r="E25" s="33">
        <f>SUM(E26:E33)</f>
        <v>134270</v>
      </c>
      <c r="F25" s="33">
        <f>SUM(F26:F33)</f>
        <v>0</v>
      </c>
      <c r="G25" s="33">
        <f>SUM(G26:G33)</f>
        <v>0</v>
      </c>
      <c r="H25" s="33">
        <f>SUM(H26:H33)</f>
        <v>0</v>
      </c>
      <c r="I25" s="33">
        <f>SUM(I26:I33)</f>
        <v>0</v>
      </c>
    </row>
    <row r="26" spans="1:9" ht="15" customHeight="1">
      <c r="A26" s="21"/>
      <c r="B26" s="9" t="s">
        <v>289</v>
      </c>
      <c r="C26" s="23" t="s">
        <v>295</v>
      </c>
      <c r="D26" s="32">
        <f t="shared" si="0"/>
        <v>0</v>
      </c>
      <c r="E26" s="25"/>
      <c r="F26" s="25"/>
      <c r="G26" s="25"/>
      <c r="H26" s="25"/>
      <c r="I26" s="25"/>
    </row>
    <row r="27" spans="1:9" ht="15" customHeight="1">
      <c r="A27" s="21"/>
      <c r="B27" s="9" t="s">
        <v>290</v>
      </c>
      <c r="C27" s="23" t="s">
        <v>296</v>
      </c>
      <c r="D27" s="32">
        <f t="shared" si="0"/>
        <v>0</v>
      </c>
      <c r="E27" s="25"/>
      <c r="F27" s="25"/>
      <c r="G27" s="25"/>
      <c r="H27" s="25"/>
      <c r="I27" s="25"/>
    </row>
    <row r="28" spans="1:9" ht="15" customHeight="1">
      <c r="A28" s="21"/>
      <c r="B28" s="9" t="s">
        <v>291</v>
      </c>
      <c r="C28" s="23" t="s">
        <v>297</v>
      </c>
      <c r="D28" s="32">
        <f t="shared" si="0"/>
        <v>0</v>
      </c>
      <c r="E28" s="25"/>
      <c r="F28" s="25"/>
      <c r="G28" s="25"/>
      <c r="H28" s="25"/>
      <c r="I28" s="25"/>
    </row>
    <row r="29" spans="1:9" ht="15" customHeight="1">
      <c r="A29" s="21"/>
      <c r="B29" s="9" t="s">
        <v>292</v>
      </c>
      <c r="C29" s="23" t="s">
        <v>298</v>
      </c>
      <c r="D29" s="32">
        <f t="shared" si="0"/>
        <v>0</v>
      </c>
      <c r="E29" s="25"/>
      <c r="F29" s="25"/>
      <c r="G29" s="25"/>
      <c r="H29" s="25"/>
      <c r="I29" s="25"/>
    </row>
    <row r="30" spans="1:9" ht="15" customHeight="1">
      <c r="A30" s="21"/>
      <c r="B30" s="9" t="s">
        <v>293</v>
      </c>
      <c r="C30" s="23" t="s">
        <v>361</v>
      </c>
      <c r="D30" s="32">
        <f t="shared" si="0"/>
        <v>3510</v>
      </c>
      <c r="E30" s="25">
        <v>3510</v>
      </c>
      <c r="F30" s="25"/>
      <c r="G30" s="25"/>
      <c r="H30" s="25"/>
      <c r="I30" s="25"/>
    </row>
    <row r="31" spans="1:9" ht="15" customHeight="1">
      <c r="A31" s="21"/>
      <c r="B31" s="9" t="s">
        <v>360</v>
      </c>
      <c r="C31" s="23" t="s">
        <v>363</v>
      </c>
      <c r="D31" s="32">
        <f t="shared" si="0"/>
        <v>100932</v>
      </c>
      <c r="E31" s="25">
        <v>100932</v>
      </c>
      <c r="F31" s="25"/>
      <c r="G31" s="25"/>
      <c r="H31" s="25"/>
      <c r="I31" s="25"/>
    </row>
    <row r="32" spans="1:9" ht="15" customHeight="1">
      <c r="A32" s="21"/>
      <c r="B32" s="9" t="s">
        <v>362</v>
      </c>
      <c r="C32" s="23" t="s">
        <v>364</v>
      </c>
      <c r="D32" s="32">
        <f t="shared" si="0"/>
        <v>29828</v>
      </c>
      <c r="E32" s="25">
        <v>29828</v>
      </c>
      <c r="F32" s="25"/>
      <c r="G32" s="25"/>
      <c r="H32" s="25"/>
      <c r="I32" s="25"/>
    </row>
    <row r="33" spans="1:9" ht="15" customHeight="1">
      <c r="A33" s="21"/>
      <c r="B33" s="27" t="s">
        <v>294</v>
      </c>
      <c r="C33" s="23" t="s">
        <v>299</v>
      </c>
      <c r="D33" s="32">
        <f t="shared" si="0"/>
        <v>0</v>
      </c>
      <c r="E33" s="25"/>
      <c r="F33" s="25"/>
      <c r="G33" s="25"/>
      <c r="H33" s="25"/>
      <c r="I33" s="25"/>
    </row>
    <row r="34" spans="1:9" ht="15" customHeight="1">
      <c r="A34" s="21">
        <v>19</v>
      </c>
      <c r="B34" s="29" t="s">
        <v>188</v>
      </c>
      <c r="C34" s="23" t="s">
        <v>189</v>
      </c>
      <c r="D34" s="32">
        <f t="shared" si="0"/>
        <v>0</v>
      </c>
      <c r="E34" s="25"/>
      <c r="F34" s="25"/>
      <c r="G34" s="25"/>
      <c r="H34" s="25"/>
      <c r="I34" s="25"/>
    </row>
    <row r="35" spans="1:9" ht="15" customHeight="1">
      <c r="A35" s="21">
        <v>20</v>
      </c>
      <c r="B35" s="29" t="s">
        <v>190</v>
      </c>
      <c r="C35" s="23" t="s">
        <v>191</v>
      </c>
      <c r="D35" s="32">
        <f t="shared" si="0"/>
        <v>0</v>
      </c>
      <c r="E35" s="25"/>
      <c r="F35" s="25"/>
      <c r="G35" s="25"/>
      <c r="H35" s="25"/>
      <c r="I35" s="25"/>
    </row>
    <row r="36" spans="1:9" ht="15" customHeight="1">
      <c r="A36" s="21">
        <v>21</v>
      </c>
      <c r="B36" s="29" t="s">
        <v>192</v>
      </c>
      <c r="C36" s="23" t="s">
        <v>193</v>
      </c>
      <c r="D36" s="32">
        <f t="shared" si="0"/>
        <v>0</v>
      </c>
      <c r="E36" s="25"/>
      <c r="F36" s="25"/>
      <c r="G36" s="25"/>
      <c r="H36" s="25"/>
      <c r="I36" s="25"/>
    </row>
    <row r="37" spans="1:9" ht="15">
      <c r="A37" s="21">
        <v>22</v>
      </c>
      <c r="B37" s="30" t="s">
        <v>194</v>
      </c>
      <c r="C37" s="23" t="s">
        <v>195</v>
      </c>
      <c r="D37" s="32">
        <f t="shared" si="0"/>
        <v>0</v>
      </c>
      <c r="E37" s="25"/>
      <c r="F37" s="25"/>
      <c r="G37" s="25"/>
      <c r="H37" s="25"/>
      <c r="I37" s="25"/>
    </row>
    <row r="38" spans="1:9" ht="15" customHeight="1">
      <c r="A38" s="21">
        <v>23</v>
      </c>
      <c r="B38" s="29" t="s">
        <v>196</v>
      </c>
      <c r="C38" s="23" t="s">
        <v>197</v>
      </c>
      <c r="D38" s="32">
        <f t="shared" si="0"/>
        <v>5646</v>
      </c>
      <c r="E38" s="25">
        <v>5646</v>
      </c>
      <c r="F38" s="25"/>
      <c r="G38" s="25"/>
      <c r="H38" s="25"/>
      <c r="I38" s="25"/>
    </row>
    <row r="39" spans="1:9" ht="15">
      <c r="A39" s="21">
        <v>24</v>
      </c>
      <c r="B39" s="30" t="s">
        <v>198</v>
      </c>
      <c r="C39" s="23" t="s">
        <v>199</v>
      </c>
      <c r="D39" s="32">
        <f t="shared" si="0"/>
        <v>85832</v>
      </c>
      <c r="E39" s="25">
        <v>85832</v>
      </c>
      <c r="F39" s="25"/>
      <c r="G39" s="25"/>
      <c r="H39" s="25"/>
      <c r="I39" s="25"/>
    </row>
    <row r="40" spans="1:9" ht="15" customHeight="1">
      <c r="A40" s="21">
        <v>25</v>
      </c>
      <c r="B40" s="12" t="s">
        <v>368</v>
      </c>
      <c r="C40" s="24" t="s">
        <v>200</v>
      </c>
      <c r="D40" s="32">
        <f aca="true" t="shared" si="1" ref="D40:D71">SUM(E40:I40)</f>
        <v>225748</v>
      </c>
      <c r="E40" s="32">
        <f>E20+E21+E22+E23+E24+E25+E34+E35+E36+E37+E38+E39</f>
        <v>225748</v>
      </c>
      <c r="F40" s="32">
        <f>F20+F21+F22+F23+F24+F25+F34+F35+F36+F37+F38+F39</f>
        <v>0</v>
      </c>
      <c r="G40" s="32">
        <f>G20+G21+G22+G23+G24+G25+G34+G35+G36+G37+G38+G39</f>
        <v>0</v>
      </c>
      <c r="H40" s="32">
        <f>H20+H21+H22+H23+H24+H25+H34+H35+H36+H37+H38+H39</f>
        <v>0</v>
      </c>
      <c r="I40" s="32">
        <f>I20+I21+I22+I23+I24+I25+I34+I35+I36+I37+I38+I39</f>
        <v>0</v>
      </c>
    </row>
    <row r="41" spans="1:9" ht="15">
      <c r="A41" s="21">
        <v>26</v>
      </c>
      <c r="B41" s="31" t="s">
        <v>587</v>
      </c>
      <c r="C41" s="23" t="s">
        <v>202</v>
      </c>
      <c r="D41" s="32">
        <f t="shared" si="1"/>
        <v>2310</v>
      </c>
      <c r="E41" s="25">
        <v>2000</v>
      </c>
      <c r="F41" s="25">
        <v>200</v>
      </c>
      <c r="G41" s="25">
        <v>110</v>
      </c>
      <c r="H41" s="25"/>
      <c r="I41" s="25"/>
    </row>
    <row r="42" spans="1:9" ht="15">
      <c r="A42" s="21">
        <v>27</v>
      </c>
      <c r="B42" s="31" t="s">
        <v>203</v>
      </c>
      <c r="C42" s="23" t="s">
        <v>204</v>
      </c>
      <c r="D42" s="32">
        <f t="shared" si="1"/>
        <v>50427</v>
      </c>
      <c r="E42" s="25">
        <v>50427</v>
      </c>
      <c r="F42" s="25"/>
      <c r="G42" s="25"/>
      <c r="H42" s="25"/>
      <c r="I42" s="25"/>
    </row>
    <row r="43" spans="1:9" ht="15">
      <c r="A43" s="21">
        <v>28</v>
      </c>
      <c r="B43" s="31" t="s">
        <v>205</v>
      </c>
      <c r="C43" s="23" t="s">
        <v>206</v>
      </c>
      <c r="D43" s="32">
        <f t="shared" si="1"/>
        <v>690</v>
      </c>
      <c r="E43" s="25"/>
      <c r="F43" s="25">
        <v>500</v>
      </c>
      <c r="G43" s="25">
        <v>150</v>
      </c>
      <c r="H43" s="25">
        <v>40</v>
      </c>
      <c r="I43" s="25"/>
    </row>
    <row r="44" spans="1:9" ht="15">
      <c r="A44" s="21">
        <v>29</v>
      </c>
      <c r="B44" s="31" t="s">
        <v>207</v>
      </c>
      <c r="C44" s="23" t="s">
        <v>208</v>
      </c>
      <c r="D44" s="32">
        <f t="shared" si="1"/>
        <v>4288</v>
      </c>
      <c r="E44" s="25">
        <v>500</v>
      </c>
      <c r="F44" s="25">
        <v>200</v>
      </c>
      <c r="G44" s="25">
        <v>2920</v>
      </c>
      <c r="H44" s="25">
        <v>120</v>
      </c>
      <c r="I44" s="25">
        <v>548</v>
      </c>
    </row>
    <row r="45" spans="1:9" ht="15">
      <c r="A45" s="21">
        <v>30</v>
      </c>
      <c r="B45" s="14" t="s">
        <v>209</v>
      </c>
      <c r="C45" s="23" t="s">
        <v>210</v>
      </c>
      <c r="D45" s="32">
        <f t="shared" si="1"/>
        <v>0</v>
      </c>
      <c r="E45" s="25"/>
      <c r="F45" s="25"/>
      <c r="G45" s="25"/>
      <c r="H45" s="25"/>
      <c r="I45" s="25"/>
    </row>
    <row r="46" spans="1:9" ht="15">
      <c r="A46" s="21">
        <v>31</v>
      </c>
      <c r="B46" s="14" t="s">
        <v>211</v>
      </c>
      <c r="C46" s="23" t="s">
        <v>212</v>
      </c>
      <c r="D46" s="32">
        <f t="shared" si="1"/>
        <v>0</v>
      </c>
      <c r="E46" s="25"/>
      <c r="F46" s="25"/>
      <c r="G46" s="25"/>
      <c r="H46" s="25"/>
      <c r="I46" s="25"/>
    </row>
    <row r="47" spans="1:9" ht="15">
      <c r="A47" s="21">
        <v>32</v>
      </c>
      <c r="B47" s="14" t="s">
        <v>213</v>
      </c>
      <c r="C47" s="23" t="s">
        <v>214</v>
      </c>
      <c r="D47" s="32">
        <f t="shared" si="1"/>
        <v>15421</v>
      </c>
      <c r="E47" s="25">
        <v>14202</v>
      </c>
      <c r="F47" s="25">
        <v>243</v>
      </c>
      <c r="G47" s="25">
        <v>858</v>
      </c>
      <c r="H47" s="25">
        <v>43</v>
      </c>
      <c r="I47" s="25">
        <v>75</v>
      </c>
    </row>
    <row r="48" spans="1:9" ht="15">
      <c r="A48" s="21">
        <v>33</v>
      </c>
      <c r="B48" s="15" t="s">
        <v>369</v>
      </c>
      <c r="C48" s="24" t="s">
        <v>215</v>
      </c>
      <c r="D48" s="32">
        <f t="shared" si="1"/>
        <v>73136</v>
      </c>
      <c r="E48" s="32">
        <f>SUM(E41:E47)</f>
        <v>67129</v>
      </c>
      <c r="F48" s="32">
        <f>SUM(F41:F47)</f>
        <v>1143</v>
      </c>
      <c r="G48" s="32">
        <f>SUM(G41:G47)</f>
        <v>4038</v>
      </c>
      <c r="H48" s="32">
        <f>SUM(H41:H47)</f>
        <v>203</v>
      </c>
      <c r="I48" s="32">
        <f>SUM(I41:I47)</f>
        <v>623</v>
      </c>
    </row>
    <row r="49" spans="1:9" ht="15" customHeight="1">
      <c r="A49" s="21">
        <v>34</v>
      </c>
      <c r="B49" s="11" t="s">
        <v>216</v>
      </c>
      <c r="C49" s="23" t="s">
        <v>217</v>
      </c>
      <c r="D49" s="32">
        <f t="shared" si="1"/>
        <v>119427</v>
      </c>
      <c r="E49" s="25">
        <v>119427</v>
      </c>
      <c r="F49" s="25"/>
      <c r="G49" s="25"/>
      <c r="H49" s="25"/>
      <c r="I49" s="25"/>
    </row>
    <row r="50" spans="1:9" ht="15" customHeight="1">
      <c r="A50" s="21">
        <v>35</v>
      </c>
      <c r="B50" s="11" t="s">
        <v>218</v>
      </c>
      <c r="C50" s="23" t="s">
        <v>219</v>
      </c>
      <c r="D50" s="32">
        <f t="shared" si="1"/>
        <v>300</v>
      </c>
      <c r="E50" s="25"/>
      <c r="F50" s="25">
        <v>300</v>
      </c>
      <c r="G50" s="25"/>
      <c r="H50" s="25"/>
      <c r="I50" s="25"/>
    </row>
    <row r="51" spans="1:9" ht="15" customHeight="1">
      <c r="A51" s="21">
        <v>36</v>
      </c>
      <c r="B51" s="11" t="s">
        <v>220</v>
      </c>
      <c r="C51" s="23" t="s">
        <v>221</v>
      </c>
      <c r="D51" s="32">
        <f t="shared" si="1"/>
        <v>904</v>
      </c>
      <c r="E51" s="25">
        <v>604</v>
      </c>
      <c r="F51" s="25">
        <v>100</v>
      </c>
      <c r="G51" s="25">
        <v>200</v>
      </c>
      <c r="H51" s="25"/>
      <c r="I51" s="25"/>
    </row>
    <row r="52" spans="1:9" ht="15" customHeight="1">
      <c r="A52" s="21">
        <v>37</v>
      </c>
      <c r="B52" s="11" t="s">
        <v>222</v>
      </c>
      <c r="C52" s="23" t="s">
        <v>223</v>
      </c>
      <c r="D52" s="32">
        <f t="shared" si="1"/>
        <v>32570</v>
      </c>
      <c r="E52" s="25">
        <v>32408</v>
      </c>
      <c r="F52" s="25">
        <v>108</v>
      </c>
      <c r="G52" s="25">
        <v>54</v>
      </c>
      <c r="H52" s="25"/>
      <c r="I52" s="25"/>
    </row>
    <row r="53" spans="1:9" ht="15" customHeight="1">
      <c r="A53" s="21">
        <v>38</v>
      </c>
      <c r="B53" s="12" t="s">
        <v>370</v>
      </c>
      <c r="C53" s="24" t="s">
        <v>224</v>
      </c>
      <c r="D53" s="32">
        <f t="shared" si="1"/>
        <v>153201</v>
      </c>
      <c r="E53" s="32">
        <f>SUM(E49:E52)</f>
        <v>152439</v>
      </c>
      <c r="F53" s="32">
        <f>SUM(F49:F52)</f>
        <v>508</v>
      </c>
      <c r="G53" s="32">
        <f>SUM(G49:G52)</f>
        <v>254</v>
      </c>
      <c r="H53" s="32">
        <f>SUM(H49:H52)</f>
        <v>0</v>
      </c>
      <c r="I53" s="32">
        <f>SUM(I49:I52)</f>
        <v>0</v>
      </c>
    </row>
    <row r="54" spans="1:9" ht="15" customHeight="1">
      <c r="A54" s="21">
        <v>39</v>
      </c>
      <c r="B54" s="11" t="s">
        <v>225</v>
      </c>
      <c r="C54" s="23" t="s">
        <v>226</v>
      </c>
      <c r="D54" s="32">
        <f t="shared" si="1"/>
        <v>0</v>
      </c>
      <c r="E54" s="25"/>
      <c r="F54" s="25"/>
      <c r="G54" s="25"/>
      <c r="H54" s="25"/>
      <c r="I54" s="25"/>
    </row>
    <row r="55" spans="1:9" ht="15" customHeight="1">
      <c r="A55" s="21">
        <v>40</v>
      </c>
      <c r="B55" s="11" t="s">
        <v>227</v>
      </c>
      <c r="C55" s="23" t="s">
        <v>228</v>
      </c>
      <c r="D55" s="32">
        <f t="shared" si="1"/>
        <v>0</v>
      </c>
      <c r="E55" s="25"/>
      <c r="F55" s="25"/>
      <c r="G55" s="25"/>
      <c r="H55" s="25"/>
      <c r="I55" s="25"/>
    </row>
    <row r="56" spans="1:9" ht="15" customHeight="1">
      <c r="A56" s="21">
        <v>41</v>
      </c>
      <c r="B56" s="11" t="s">
        <v>229</v>
      </c>
      <c r="C56" s="23" t="s">
        <v>230</v>
      </c>
      <c r="D56" s="32">
        <f t="shared" si="1"/>
        <v>0</v>
      </c>
      <c r="E56" s="25"/>
      <c r="F56" s="25"/>
      <c r="G56" s="25"/>
      <c r="H56" s="25"/>
      <c r="I56" s="25"/>
    </row>
    <row r="57" spans="1:9" ht="15" customHeight="1">
      <c r="A57" s="21">
        <v>42</v>
      </c>
      <c r="B57" s="11" t="s">
        <v>231</v>
      </c>
      <c r="C57" s="23" t="s">
        <v>232</v>
      </c>
      <c r="D57" s="32">
        <f t="shared" si="1"/>
        <v>0</v>
      </c>
      <c r="E57" s="25"/>
      <c r="F57" s="25"/>
      <c r="G57" s="25"/>
      <c r="H57" s="25"/>
      <c r="I57" s="25"/>
    </row>
    <row r="58" spans="1:9" ht="15" customHeight="1">
      <c r="A58" s="21">
        <v>43</v>
      </c>
      <c r="B58" s="11" t="s">
        <v>233</v>
      </c>
      <c r="C58" s="23" t="s">
        <v>234</v>
      </c>
      <c r="D58" s="32">
        <f t="shared" si="1"/>
        <v>0</v>
      </c>
      <c r="E58" s="25"/>
      <c r="F58" s="25"/>
      <c r="G58" s="25"/>
      <c r="H58" s="25"/>
      <c r="I58" s="25"/>
    </row>
    <row r="59" spans="1:9" ht="15" customHeight="1">
      <c r="A59" s="21">
        <v>44</v>
      </c>
      <c r="B59" s="11" t="s">
        <v>235</v>
      </c>
      <c r="C59" s="23" t="s">
        <v>236</v>
      </c>
      <c r="D59" s="32">
        <f t="shared" si="1"/>
        <v>0</v>
      </c>
      <c r="E59" s="25"/>
      <c r="F59" s="25"/>
      <c r="G59" s="25"/>
      <c r="H59" s="25"/>
      <c r="I59" s="25"/>
    </row>
    <row r="60" spans="1:9" ht="15" customHeight="1">
      <c r="A60" s="21">
        <v>45</v>
      </c>
      <c r="B60" s="11" t="s">
        <v>237</v>
      </c>
      <c r="C60" s="23" t="s">
        <v>238</v>
      </c>
      <c r="D60" s="32">
        <f t="shared" si="1"/>
        <v>0</v>
      </c>
      <c r="E60" s="25"/>
      <c r="F60" s="25"/>
      <c r="G60" s="25"/>
      <c r="H60" s="25"/>
      <c r="I60" s="25"/>
    </row>
    <row r="61" spans="1:9" ht="15" customHeight="1">
      <c r="A61" s="21">
        <v>46</v>
      </c>
      <c r="B61" s="11" t="s">
        <v>239</v>
      </c>
      <c r="C61" s="23" t="s">
        <v>240</v>
      </c>
      <c r="D61" s="32">
        <f t="shared" si="1"/>
        <v>0</v>
      </c>
      <c r="E61" s="25"/>
      <c r="F61" s="25"/>
      <c r="G61" s="25"/>
      <c r="H61" s="25"/>
      <c r="I61" s="25"/>
    </row>
    <row r="62" spans="1:9" ht="15" customHeight="1" thickBot="1">
      <c r="A62" s="21">
        <v>47</v>
      </c>
      <c r="B62" s="37" t="s">
        <v>371</v>
      </c>
      <c r="C62" s="38" t="s">
        <v>241</v>
      </c>
      <c r="D62" s="32">
        <f t="shared" si="1"/>
        <v>0</v>
      </c>
      <c r="E62" s="39">
        <f>SUM(E54:E61)</f>
        <v>0</v>
      </c>
      <c r="F62" s="39">
        <f>SUM(F54:F61)</f>
        <v>0</v>
      </c>
      <c r="G62" s="39">
        <f>SUM(G54:G61)</f>
        <v>0</v>
      </c>
      <c r="H62" s="39">
        <f>SUM(H54:H61)</f>
        <v>0</v>
      </c>
      <c r="I62" s="39">
        <f>SUM(I54:I61)</f>
        <v>0</v>
      </c>
    </row>
    <row r="63" spans="1:9" ht="15.75" thickBot="1">
      <c r="A63" s="21">
        <v>48</v>
      </c>
      <c r="B63" s="42" t="s">
        <v>372</v>
      </c>
      <c r="C63" s="43" t="s">
        <v>242</v>
      </c>
      <c r="D63" s="32">
        <f t="shared" si="1"/>
        <v>1083373</v>
      </c>
      <c r="E63" s="53">
        <f>E8+E9+E10+E19+E40+E48+E53+E62</f>
        <v>558119</v>
      </c>
      <c r="F63" s="53">
        <f>F8+F9+F10+F19+F40+F48+F53+F62</f>
        <v>157223</v>
      </c>
      <c r="G63" s="53">
        <f>G8+G9+G10+G19+G40+G48+G53+G62</f>
        <v>204343</v>
      </c>
      <c r="H63" s="53">
        <f>H8+H9+H10+H19+H40+H48+H53+H62</f>
        <v>133015</v>
      </c>
      <c r="I63" s="53">
        <f>I8+I9+I10+I19+I40+I48+I53+I62</f>
        <v>30673</v>
      </c>
    </row>
    <row r="64" spans="1:9" ht="15">
      <c r="A64" s="21">
        <v>49</v>
      </c>
      <c r="B64" s="40" t="s">
        <v>252</v>
      </c>
      <c r="C64" s="44" t="s">
        <v>262</v>
      </c>
      <c r="D64" s="32">
        <f t="shared" si="1"/>
        <v>0</v>
      </c>
      <c r="E64" s="41"/>
      <c r="F64" s="41"/>
      <c r="G64" s="41"/>
      <c r="H64" s="41"/>
      <c r="I64" s="41"/>
    </row>
    <row r="65" spans="1:9" ht="15">
      <c r="A65" s="21">
        <v>50</v>
      </c>
      <c r="B65" s="35" t="s">
        <v>253</v>
      </c>
      <c r="C65" s="45" t="s">
        <v>263</v>
      </c>
      <c r="D65" s="32">
        <f t="shared" si="1"/>
        <v>0</v>
      </c>
      <c r="E65" s="36"/>
      <c r="F65" s="36"/>
      <c r="G65" s="36"/>
      <c r="H65" s="36"/>
      <c r="I65" s="36"/>
    </row>
    <row r="66" spans="1:9" ht="15">
      <c r="A66" s="21">
        <v>51</v>
      </c>
      <c r="B66" s="34" t="s">
        <v>246</v>
      </c>
      <c r="C66" s="44" t="s">
        <v>255</v>
      </c>
      <c r="D66" s="32">
        <f t="shared" si="1"/>
        <v>0</v>
      </c>
      <c r="E66" s="36"/>
      <c r="F66" s="36"/>
      <c r="G66" s="36"/>
      <c r="H66" s="36"/>
      <c r="I66" s="36"/>
    </row>
    <row r="67" spans="1:9" ht="15">
      <c r="A67" s="21">
        <v>52</v>
      </c>
      <c r="B67" s="34" t="s">
        <v>247</v>
      </c>
      <c r="C67" s="45" t="s">
        <v>256</v>
      </c>
      <c r="D67" s="32">
        <f t="shared" si="1"/>
        <v>11782</v>
      </c>
      <c r="E67" s="36">
        <v>11782</v>
      </c>
      <c r="F67" s="36"/>
      <c r="G67" s="36"/>
      <c r="H67" s="36"/>
      <c r="I67" s="36"/>
    </row>
    <row r="68" spans="1:9" ht="15">
      <c r="A68" s="21">
        <v>53</v>
      </c>
      <c r="B68" s="34" t="s">
        <v>248</v>
      </c>
      <c r="C68" s="44" t="s">
        <v>257</v>
      </c>
      <c r="D68" s="32">
        <f t="shared" si="1"/>
        <v>428788</v>
      </c>
      <c r="E68" s="36">
        <v>428788</v>
      </c>
      <c r="F68" s="36"/>
      <c r="G68" s="36"/>
      <c r="H68" s="36"/>
      <c r="I68" s="36"/>
    </row>
    <row r="69" spans="1:9" ht="15">
      <c r="A69" s="21">
        <v>54</v>
      </c>
      <c r="B69" s="34" t="s">
        <v>249</v>
      </c>
      <c r="C69" s="45" t="s">
        <v>258</v>
      </c>
      <c r="D69" s="32">
        <f t="shared" si="1"/>
        <v>0</v>
      </c>
      <c r="E69" s="36"/>
      <c r="F69" s="36"/>
      <c r="G69" s="36"/>
      <c r="H69" s="36"/>
      <c r="I69" s="36"/>
    </row>
    <row r="70" spans="1:9" ht="15">
      <c r="A70" s="21">
        <v>55</v>
      </c>
      <c r="B70" s="34" t="s">
        <v>250</v>
      </c>
      <c r="C70" s="44" t="s">
        <v>259</v>
      </c>
      <c r="D70" s="32">
        <f t="shared" si="1"/>
        <v>0</v>
      </c>
      <c r="E70" s="36"/>
      <c r="F70" s="36"/>
      <c r="G70" s="36"/>
      <c r="H70" s="36"/>
      <c r="I70" s="36"/>
    </row>
    <row r="71" spans="1:9" ht="15">
      <c r="A71" s="21">
        <v>56</v>
      </c>
      <c r="B71" s="34" t="s">
        <v>251</v>
      </c>
      <c r="C71" s="45" t="s">
        <v>260</v>
      </c>
      <c r="D71" s="32">
        <f t="shared" si="1"/>
        <v>0</v>
      </c>
      <c r="E71" s="36"/>
      <c r="F71" s="36"/>
      <c r="G71" s="36"/>
      <c r="H71" s="36"/>
      <c r="I71" s="36"/>
    </row>
    <row r="72" spans="1:9" ht="15">
      <c r="A72" s="21">
        <v>57</v>
      </c>
      <c r="B72" s="35" t="s">
        <v>373</v>
      </c>
      <c r="C72" s="45" t="s">
        <v>261</v>
      </c>
      <c r="D72" s="32">
        <f>SUM(E72:I72)</f>
        <v>440570</v>
      </c>
      <c r="E72" s="46">
        <f>SUM(E64:E71)</f>
        <v>440570</v>
      </c>
      <c r="F72" s="46">
        <f>SUM(F64:F71)</f>
        <v>0</v>
      </c>
      <c r="G72" s="46">
        <f>SUM(G64:G71)</f>
        <v>0</v>
      </c>
      <c r="H72" s="46">
        <f>SUM(H64:H71)</f>
        <v>0</v>
      </c>
      <c r="I72" s="46">
        <f>SUM(I64:I71)</f>
        <v>0</v>
      </c>
    </row>
    <row r="73" spans="1:9" ht="15">
      <c r="A73" s="21">
        <v>58</v>
      </c>
      <c r="B73" s="35" t="s">
        <v>254</v>
      </c>
      <c r="C73" s="45" t="s">
        <v>264</v>
      </c>
      <c r="D73" s="32">
        <f>SUM(E73:I73)</f>
        <v>0</v>
      </c>
      <c r="E73" s="36"/>
      <c r="F73" s="36"/>
      <c r="G73" s="36"/>
      <c r="H73" s="36"/>
      <c r="I73" s="36"/>
    </row>
    <row r="74" spans="1:9" ht="15.75" thickBot="1">
      <c r="A74" s="21">
        <v>59</v>
      </c>
      <c r="B74" s="47" t="s">
        <v>374</v>
      </c>
      <c r="C74" s="48" t="s">
        <v>265</v>
      </c>
      <c r="D74" s="32">
        <f>SUM(E74:I74)</f>
        <v>440570</v>
      </c>
      <c r="E74" s="49">
        <f>SUM(E72:E73)</f>
        <v>440570</v>
      </c>
      <c r="F74" s="49">
        <f>SUM(F72:F73)</f>
        <v>0</v>
      </c>
      <c r="G74" s="49">
        <f>SUM(G72:G73)</f>
        <v>0</v>
      </c>
      <c r="H74" s="49">
        <f>SUM(H72:H73)</f>
        <v>0</v>
      </c>
      <c r="I74" s="49">
        <f>SUM(I72:I73)</f>
        <v>0</v>
      </c>
    </row>
    <row r="75" spans="1:9" ht="15.75" thickBot="1">
      <c r="A75" s="21">
        <v>60</v>
      </c>
      <c r="B75" s="50" t="s">
        <v>375</v>
      </c>
      <c r="C75" s="51"/>
      <c r="D75" s="32">
        <f>SUM(E75:I75)</f>
        <v>1523943</v>
      </c>
      <c r="E75" s="98">
        <f>E63+E74</f>
        <v>998689</v>
      </c>
      <c r="F75" s="98">
        <f>F63+F74</f>
        <v>157223</v>
      </c>
      <c r="G75" s="98">
        <f>G63+G74</f>
        <v>204343</v>
      </c>
      <c r="H75" s="98">
        <f>H63+H74</f>
        <v>133015</v>
      </c>
      <c r="I75" s="98">
        <f>I63+I74</f>
        <v>30673</v>
      </c>
    </row>
    <row r="77" ht="15">
      <c r="B77" s="52"/>
    </row>
    <row r="79" ht="15">
      <c r="B79" s="5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5.8515625" style="0" customWidth="1"/>
    <col min="2" max="2" width="56.00390625" style="0" customWidth="1"/>
    <col min="3" max="3" width="26.8515625" style="0" customWidth="1"/>
    <col min="4" max="4" width="13.7109375" style="0" customWidth="1"/>
    <col min="5" max="5" width="15.140625" style="0" bestFit="1" customWidth="1"/>
    <col min="6" max="6" width="11.57421875" style="0" bestFit="1" customWidth="1"/>
  </cols>
  <sheetData>
    <row r="1" spans="1:4" ht="18.75">
      <c r="A1" s="56"/>
      <c r="B1" s="171" t="s">
        <v>350</v>
      </c>
      <c r="C1" s="135" t="s">
        <v>401</v>
      </c>
      <c r="D1" s="56"/>
    </row>
    <row r="2" spans="1:4" ht="18.75">
      <c r="A2" s="172"/>
      <c r="B2" s="173" t="s">
        <v>620</v>
      </c>
      <c r="C2" s="123" t="s">
        <v>703</v>
      </c>
      <c r="D2" s="56"/>
    </row>
    <row r="3" spans="1:4" ht="15.75">
      <c r="A3" s="56"/>
      <c r="B3" s="172" t="s">
        <v>355</v>
      </c>
      <c r="C3" s="135" t="s">
        <v>354</v>
      </c>
      <c r="D3" s="56"/>
    </row>
    <row r="4" spans="1:4" ht="15.75">
      <c r="A4" s="56"/>
      <c r="B4" s="56"/>
      <c r="C4" s="56"/>
      <c r="D4" s="56"/>
    </row>
    <row r="5" spans="1:4" ht="15.75">
      <c r="A5" s="136" t="s">
        <v>400</v>
      </c>
      <c r="B5" s="136"/>
      <c r="C5" s="137" t="s">
        <v>402</v>
      </c>
      <c r="D5" s="56"/>
    </row>
    <row r="6" spans="1:4" ht="15.75">
      <c r="A6" s="138">
        <v>1</v>
      </c>
      <c r="B6" s="338" t="s">
        <v>644</v>
      </c>
      <c r="C6" s="139">
        <v>99547</v>
      </c>
      <c r="D6" s="56"/>
    </row>
    <row r="7" spans="1:4" ht="15.75">
      <c r="A7" s="138">
        <v>2</v>
      </c>
      <c r="B7" s="138" t="s">
        <v>645</v>
      </c>
      <c r="C7" s="139">
        <v>33766</v>
      </c>
      <c r="D7" s="56"/>
    </row>
    <row r="8" spans="1:4" ht="15.75">
      <c r="A8" s="138">
        <v>3</v>
      </c>
      <c r="B8" s="338" t="s">
        <v>646</v>
      </c>
      <c r="C8" s="139">
        <v>3000</v>
      </c>
      <c r="D8" s="56"/>
    </row>
    <row r="9" spans="1:4" ht="15.75">
      <c r="A9" s="138">
        <v>4</v>
      </c>
      <c r="B9" s="338" t="s">
        <v>647</v>
      </c>
      <c r="C9" s="141">
        <v>2000</v>
      </c>
      <c r="D9" s="56"/>
    </row>
    <row r="10" spans="1:4" ht="15.75">
      <c r="A10" s="138">
        <v>5</v>
      </c>
      <c r="B10" s="466" t="s">
        <v>648</v>
      </c>
      <c r="C10" s="467">
        <v>2847</v>
      </c>
      <c r="D10" s="464"/>
    </row>
    <row r="11" spans="1:4" ht="15.75">
      <c r="A11" s="138">
        <v>6</v>
      </c>
      <c r="B11" s="466" t="s">
        <v>649</v>
      </c>
      <c r="C11" s="467">
        <v>475</v>
      </c>
      <c r="D11" s="129"/>
    </row>
    <row r="12" spans="1:4" ht="15.75">
      <c r="A12" s="138">
        <v>7</v>
      </c>
      <c r="B12" s="466" t="s">
        <v>650</v>
      </c>
      <c r="C12" s="467">
        <v>3994</v>
      </c>
      <c r="D12" s="129"/>
    </row>
    <row r="13" spans="1:4" ht="15.75">
      <c r="A13" s="138">
        <v>8</v>
      </c>
      <c r="B13" s="466" t="s">
        <v>651</v>
      </c>
      <c r="C13" s="467">
        <v>330</v>
      </c>
      <c r="D13" s="129"/>
    </row>
    <row r="14" spans="1:4" ht="15.75">
      <c r="A14" s="138">
        <v>9</v>
      </c>
      <c r="B14" s="138" t="s">
        <v>636</v>
      </c>
      <c r="C14" s="139">
        <v>767</v>
      </c>
      <c r="D14" s="56"/>
    </row>
    <row r="15" spans="1:4" ht="15.75">
      <c r="A15" s="138">
        <v>10</v>
      </c>
      <c r="B15" s="138" t="s">
        <v>667</v>
      </c>
      <c r="C15" s="139">
        <v>500</v>
      </c>
      <c r="D15" s="56"/>
    </row>
    <row r="16" spans="1:4" ht="15.75">
      <c r="A16" s="138">
        <v>11</v>
      </c>
      <c r="B16" s="138" t="s">
        <v>668</v>
      </c>
      <c r="C16" s="139">
        <v>5200</v>
      </c>
      <c r="D16" s="56"/>
    </row>
    <row r="17" spans="1:4" ht="15.75">
      <c r="A17" s="138">
        <v>12</v>
      </c>
      <c r="B17" s="167" t="s">
        <v>695</v>
      </c>
      <c r="C17" s="139">
        <v>12</v>
      </c>
      <c r="D17" s="56"/>
    </row>
    <row r="18" spans="1:4" ht="15.75">
      <c r="A18" s="138">
        <v>13</v>
      </c>
      <c r="B18" s="138" t="s">
        <v>669</v>
      </c>
      <c r="C18" s="139">
        <v>254</v>
      </c>
      <c r="D18" s="56"/>
    </row>
    <row r="19" spans="1:4" ht="15.75">
      <c r="A19" s="138">
        <v>14</v>
      </c>
      <c r="B19" s="138" t="s">
        <v>670</v>
      </c>
      <c r="C19" s="139">
        <v>381</v>
      </c>
      <c r="D19" s="56"/>
    </row>
    <row r="20" spans="1:4" ht="15.75">
      <c r="A20" s="138">
        <v>15</v>
      </c>
      <c r="B20" s="138" t="s">
        <v>671</v>
      </c>
      <c r="C20" s="139">
        <v>127</v>
      </c>
      <c r="D20" s="56"/>
    </row>
    <row r="21" spans="1:4" ht="15.75">
      <c r="A21" s="138">
        <v>16</v>
      </c>
      <c r="B21" s="136" t="s">
        <v>346</v>
      </c>
      <c r="C21" s="140">
        <f>SUM(C6:C20)</f>
        <v>153200</v>
      </c>
      <c r="D21" s="56"/>
    </row>
    <row r="22" spans="1:4" ht="15.75">
      <c r="A22" s="56"/>
      <c r="B22" s="56"/>
      <c r="C22" s="56"/>
      <c r="D22" s="56"/>
    </row>
    <row r="23" spans="1:4" ht="15.75">
      <c r="A23" s="56"/>
      <c r="B23" s="56"/>
      <c r="C23" s="135" t="s">
        <v>403</v>
      </c>
      <c r="D23" s="56"/>
    </row>
    <row r="24" spans="1:4" ht="15.75">
      <c r="A24" s="56"/>
      <c r="B24" s="56"/>
      <c r="C24" s="123" t="s">
        <v>703</v>
      </c>
      <c r="D24" s="56"/>
    </row>
    <row r="25" spans="1:4" ht="15.75">
      <c r="A25" s="56"/>
      <c r="B25" s="56"/>
      <c r="C25" s="135" t="s">
        <v>354</v>
      </c>
      <c r="D25" s="56"/>
    </row>
    <row r="26" spans="1:4" ht="15.75">
      <c r="A26" s="136" t="s">
        <v>369</v>
      </c>
      <c r="B26" s="137"/>
      <c r="C26" s="137" t="s">
        <v>402</v>
      </c>
      <c r="D26" s="56"/>
    </row>
    <row r="27" spans="1:4" ht="15.75">
      <c r="A27" s="138">
        <v>1</v>
      </c>
      <c r="B27" s="338" t="s">
        <v>652</v>
      </c>
      <c r="C27" s="139">
        <v>50042</v>
      </c>
      <c r="D27" s="56"/>
    </row>
    <row r="28" spans="1:4" ht="15.75">
      <c r="A28" s="138">
        <v>2</v>
      </c>
      <c r="B28" s="338" t="s">
        <v>653</v>
      </c>
      <c r="C28" s="139">
        <v>3000</v>
      </c>
      <c r="D28" s="56"/>
    </row>
    <row r="29" spans="1:4" ht="15.75">
      <c r="A29" s="138">
        <v>3</v>
      </c>
      <c r="B29" s="468" t="s">
        <v>654</v>
      </c>
      <c r="C29" s="373">
        <v>1217</v>
      </c>
      <c r="D29" s="56"/>
    </row>
    <row r="30" spans="1:4" ht="15.75">
      <c r="A30" s="138">
        <v>4</v>
      </c>
      <c r="B30" s="337" t="s">
        <v>655</v>
      </c>
      <c r="C30" s="139">
        <v>2540</v>
      </c>
      <c r="D30" s="464"/>
    </row>
    <row r="31" spans="1:4" ht="15.75">
      <c r="A31" s="138">
        <v>5</v>
      </c>
      <c r="B31" s="138" t="s">
        <v>656</v>
      </c>
      <c r="C31" s="139">
        <v>953</v>
      </c>
      <c r="D31" s="464"/>
    </row>
    <row r="32" spans="1:4" ht="15.75">
      <c r="A32" s="138">
        <v>6</v>
      </c>
      <c r="B32" s="138" t="s">
        <v>657</v>
      </c>
      <c r="C32" s="139">
        <v>499</v>
      </c>
      <c r="D32" s="464"/>
    </row>
    <row r="33" spans="1:4" ht="15.75">
      <c r="A33" s="138">
        <v>7</v>
      </c>
      <c r="B33" s="337" t="s">
        <v>658</v>
      </c>
      <c r="C33" s="139">
        <v>508</v>
      </c>
      <c r="D33" s="56"/>
    </row>
    <row r="34" spans="1:4" ht="15.75">
      <c r="A34" s="138">
        <v>8</v>
      </c>
      <c r="B34" s="337" t="s">
        <v>659</v>
      </c>
      <c r="C34" s="139">
        <v>127</v>
      </c>
      <c r="D34" s="56"/>
    </row>
    <row r="35" spans="1:4" ht="15.75">
      <c r="A35" s="138">
        <v>9</v>
      </c>
      <c r="B35" s="337" t="s">
        <v>664</v>
      </c>
      <c r="C35" s="139">
        <v>7900</v>
      </c>
      <c r="D35" s="56"/>
    </row>
    <row r="36" spans="1:4" ht="15.75">
      <c r="A36" s="138">
        <v>10</v>
      </c>
      <c r="B36" s="167" t="s">
        <v>696</v>
      </c>
      <c r="C36" s="139">
        <v>344</v>
      </c>
      <c r="D36" s="56"/>
    </row>
    <row r="37" spans="1:4" ht="15.75">
      <c r="A37" s="138">
        <v>11</v>
      </c>
      <c r="B37" s="337" t="s">
        <v>685</v>
      </c>
      <c r="C37" s="139">
        <v>1143</v>
      </c>
      <c r="D37" s="56"/>
    </row>
    <row r="38" spans="1:4" ht="15.75">
      <c r="A38" s="138">
        <v>12</v>
      </c>
      <c r="B38" s="337" t="s">
        <v>687</v>
      </c>
      <c r="C38" s="139">
        <v>330</v>
      </c>
      <c r="D38" s="56"/>
    </row>
    <row r="39" spans="1:4" ht="15.75">
      <c r="A39" s="138">
        <v>13</v>
      </c>
      <c r="B39" s="337" t="s">
        <v>686</v>
      </c>
      <c r="C39" s="139">
        <v>3708</v>
      </c>
      <c r="D39" s="56"/>
    </row>
    <row r="40" spans="1:4" ht="15.75">
      <c r="A40" s="138">
        <v>14</v>
      </c>
      <c r="B40" s="337" t="s">
        <v>688</v>
      </c>
      <c r="C40" s="139">
        <v>203</v>
      </c>
      <c r="D40" s="56"/>
    </row>
    <row r="41" spans="1:4" ht="15.75">
      <c r="A41" s="138">
        <v>15</v>
      </c>
      <c r="B41" s="337" t="s">
        <v>689</v>
      </c>
      <c r="C41" s="139">
        <v>22</v>
      </c>
      <c r="D41" s="56"/>
    </row>
    <row r="42" spans="1:4" ht="15.75">
      <c r="A42" s="138">
        <v>16</v>
      </c>
      <c r="B42" s="337" t="s">
        <v>691</v>
      </c>
      <c r="C42" s="139">
        <v>254</v>
      </c>
      <c r="D42" s="56"/>
    </row>
    <row r="43" spans="1:4" ht="15.75">
      <c r="A43" s="138">
        <v>17</v>
      </c>
      <c r="B43" s="138" t="s">
        <v>690</v>
      </c>
      <c r="C43" s="139">
        <v>347</v>
      </c>
      <c r="D43" s="56"/>
    </row>
    <row r="44" spans="1:4" ht="15.75">
      <c r="A44" s="138">
        <v>18</v>
      </c>
      <c r="B44" s="136" t="s">
        <v>346</v>
      </c>
      <c r="C44" s="140">
        <f>SUM(C27:C43)</f>
        <v>73137</v>
      </c>
      <c r="D44" s="56"/>
    </row>
    <row r="45" spans="1:4" ht="15.75">
      <c r="A45" s="56"/>
      <c r="B45" s="56"/>
      <c r="C45" s="56"/>
      <c r="D45" s="56"/>
    </row>
    <row r="46" spans="1:4" ht="15.75">
      <c r="A46" s="56"/>
      <c r="B46" s="56"/>
      <c r="C46" s="56"/>
      <c r="D46" s="56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421875" style="129" customWidth="1"/>
    <col min="2" max="2" width="4.57421875" style="129" customWidth="1"/>
    <col min="3" max="3" width="49.7109375" style="129" customWidth="1"/>
    <col min="4" max="4" width="11.140625" style="129" customWidth="1"/>
    <col min="5" max="5" width="10.140625" style="129" customWidth="1"/>
    <col min="6" max="6" width="10.57421875" style="129" customWidth="1"/>
    <col min="7" max="7" width="10.421875" style="129" customWidth="1"/>
    <col min="8" max="8" width="12.421875" style="129" customWidth="1"/>
    <col min="9" max="9" width="13.140625" style="129" customWidth="1"/>
    <col min="10" max="10" width="11.28125" style="129" customWidth="1"/>
    <col min="11" max="16384" width="9.140625" style="129" customWidth="1"/>
  </cols>
  <sheetData>
    <row r="1" ht="12.75">
      <c r="C1" s="134" t="s">
        <v>399</v>
      </c>
    </row>
    <row r="2" spans="3:6" ht="12.75">
      <c r="C2" s="133" t="s">
        <v>635</v>
      </c>
      <c r="D2" s="132"/>
      <c r="E2" s="132"/>
      <c r="F2" s="132"/>
    </row>
    <row r="3" spans="3:7" ht="12.75">
      <c r="C3" s="133"/>
      <c r="D3" s="132"/>
      <c r="E3" s="132"/>
      <c r="F3" s="132"/>
      <c r="G3" s="129" t="s">
        <v>586</v>
      </c>
    </row>
    <row r="4" spans="3:7" ht="12.75">
      <c r="C4" s="131"/>
      <c r="G4" s="123" t="s">
        <v>703</v>
      </c>
    </row>
    <row r="5" ht="12.75">
      <c r="G5" s="117" t="s">
        <v>354</v>
      </c>
    </row>
    <row r="6" spans="2:12" ht="16.5" thickBot="1">
      <c r="B6" s="488" t="s">
        <v>398</v>
      </c>
      <c r="C6" s="488"/>
      <c r="D6" s="146" t="s">
        <v>397</v>
      </c>
      <c r="E6" s="146" t="s">
        <v>396</v>
      </c>
      <c r="F6" s="146" t="s">
        <v>395</v>
      </c>
      <c r="G6" s="146" t="s">
        <v>394</v>
      </c>
      <c r="H6" s="146" t="s">
        <v>404</v>
      </c>
      <c r="I6" s="146" t="s">
        <v>405</v>
      </c>
      <c r="J6" s="146" t="s">
        <v>408</v>
      </c>
      <c r="K6" s="146" t="s">
        <v>495</v>
      </c>
      <c r="L6" s="146" t="s">
        <v>496</v>
      </c>
    </row>
    <row r="7" spans="1:12" ht="16.5" thickBot="1">
      <c r="A7" s="129">
        <v>1</v>
      </c>
      <c r="B7" s="147"/>
      <c r="C7" s="148"/>
      <c r="D7" s="149" t="s">
        <v>346</v>
      </c>
      <c r="E7" s="149" t="s">
        <v>393</v>
      </c>
      <c r="F7" s="149" t="s">
        <v>392</v>
      </c>
      <c r="G7" s="150" t="s">
        <v>391</v>
      </c>
      <c r="H7" s="149" t="s">
        <v>406</v>
      </c>
      <c r="I7" s="150" t="s">
        <v>407</v>
      </c>
      <c r="J7" s="150" t="s">
        <v>413</v>
      </c>
      <c r="K7" s="150" t="s">
        <v>409</v>
      </c>
      <c r="L7" s="150" t="s">
        <v>598</v>
      </c>
    </row>
    <row r="8" spans="1:12" ht="16.5" thickBot="1">
      <c r="A8" s="129">
        <v>2</v>
      </c>
      <c r="B8" s="491" t="s">
        <v>412</v>
      </c>
      <c r="C8" s="492"/>
      <c r="D8" s="151">
        <f aca="true" t="shared" si="0" ref="D8:D13">SUM(E8:L8)</f>
        <v>6397</v>
      </c>
      <c r="E8" s="151">
        <f aca="true" t="shared" si="1" ref="E8:L8">(SUM(E9:E10))</f>
        <v>4934</v>
      </c>
      <c r="F8" s="151">
        <f t="shared" si="1"/>
        <v>666</v>
      </c>
      <c r="G8" s="151">
        <f t="shared" si="1"/>
        <v>797</v>
      </c>
      <c r="H8" s="151">
        <f t="shared" si="1"/>
        <v>0</v>
      </c>
      <c r="I8" s="151">
        <f t="shared" si="1"/>
        <v>0</v>
      </c>
      <c r="J8" s="151">
        <f t="shared" si="1"/>
        <v>0</v>
      </c>
      <c r="K8" s="151">
        <f t="shared" si="1"/>
        <v>0</v>
      </c>
      <c r="L8" s="151">
        <f t="shared" si="1"/>
        <v>0</v>
      </c>
    </row>
    <row r="9" spans="1:12" ht="15.75">
      <c r="A9" s="129">
        <v>3</v>
      </c>
      <c r="B9" s="170" t="s">
        <v>684</v>
      </c>
      <c r="C9" s="154" t="s">
        <v>697</v>
      </c>
      <c r="D9" s="379">
        <f t="shared" si="0"/>
        <v>6397</v>
      </c>
      <c r="E9" s="152">
        <v>4934</v>
      </c>
      <c r="F9" s="152">
        <v>666</v>
      </c>
      <c r="G9" s="153">
        <v>797</v>
      </c>
      <c r="H9" s="152"/>
      <c r="I9" s="153"/>
      <c r="J9" s="153"/>
      <c r="K9" s="153"/>
      <c r="L9" s="153"/>
    </row>
    <row r="10" spans="1:12" ht="16.5" thickBot="1">
      <c r="A10" s="129">
        <v>4</v>
      </c>
      <c r="B10" s="489"/>
      <c r="C10" s="490"/>
      <c r="D10" s="379">
        <f t="shared" si="0"/>
        <v>0</v>
      </c>
      <c r="E10" s="155"/>
      <c r="F10" s="155"/>
      <c r="G10" s="156"/>
      <c r="H10" s="155"/>
      <c r="I10" s="156"/>
      <c r="J10" s="156"/>
      <c r="K10" s="156"/>
      <c r="L10" s="156"/>
    </row>
    <row r="11" spans="1:12" ht="16.5" thickBot="1">
      <c r="A11" s="129">
        <v>5</v>
      </c>
      <c r="B11" s="486" t="s">
        <v>410</v>
      </c>
      <c r="C11" s="487"/>
      <c r="D11" s="151">
        <f t="shared" si="0"/>
        <v>212298</v>
      </c>
      <c r="E11" s="157">
        <f>SUM(E12:E32)</f>
        <v>0</v>
      </c>
      <c r="F11" s="157">
        <f aca="true" t="shared" si="2" ref="F11:L11">SUM(F12:F32)</f>
        <v>0</v>
      </c>
      <c r="G11" s="157">
        <f t="shared" si="2"/>
        <v>0</v>
      </c>
      <c r="H11" s="157">
        <f t="shared" si="2"/>
        <v>152576</v>
      </c>
      <c r="I11" s="157">
        <f t="shared" si="2"/>
        <v>59722</v>
      </c>
      <c r="J11" s="157">
        <f t="shared" si="2"/>
        <v>0</v>
      </c>
      <c r="K11" s="157">
        <f t="shared" si="2"/>
        <v>0</v>
      </c>
      <c r="L11" s="157">
        <f t="shared" si="2"/>
        <v>0</v>
      </c>
    </row>
    <row r="12" spans="1:12" ht="12.75" customHeight="1">
      <c r="A12" s="129">
        <v>6</v>
      </c>
      <c r="B12" s="158" t="s">
        <v>684</v>
      </c>
      <c r="C12" s="375" t="s">
        <v>626</v>
      </c>
      <c r="D12" s="379">
        <f t="shared" si="0"/>
        <v>2540</v>
      </c>
      <c r="E12" s="159"/>
      <c r="F12" s="159"/>
      <c r="G12" s="160"/>
      <c r="H12" s="161"/>
      <c r="I12" s="373">
        <v>2540</v>
      </c>
      <c r="J12" s="162"/>
      <c r="K12" s="162"/>
      <c r="L12" s="162"/>
    </row>
    <row r="13" spans="1:12" ht="15.75">
      <c r="A13" s="129">
        <v>7</v>
      </c>
      <c r="B13" s="158" t="s">
        <v>684</v>
      </c>
      <c r="C13" s="143" t="s">
        <v>627</v>
      </c>
      <c r="D13" s="379">
        <f t="shared" si="0"/>
        <v>953</v>
      </c>
      <c r="E13" s="159"/>
      <c r="F13" s="159"/>
      <c r="G13" s="156"/>
      <c r="H13" s="145"/>
      <c r="I13" s="374">
        <v>953</v>
      </c>
      <c r="J13" s="163"/>
      <c r="K13" s="163"/>
      <c r="L13" s="163"/>
    </row>
    <row r="14" spans="1:12" ht="15.75">
      <c r="A14" s="129">
        <v>8</v>
      </c>
      <c r="B14" s="158" t="s">
        <v>684</v>
      </c>
      <c r="C14" s="143" t="s">
        <v>630</v>
      </c>
      <c r="D14" s="379">
        <f aca="true" t="shared" si="3" ref="D14:D32">SUM(E14:L14)</f>
        <v>499</v>
      </c>
      <c r="E14" s="159"/>
      <c r="F14" s="159"/>
      <c r="G14" s="156"/>
      <c r="H14" s="145"/>
      <c r="I14" s="374">
        <v>499</v>
      </c>
      <c r="J14" s="163"/>
      <c r="K14" s="163"/>
      <c r="L14" s="163"/>
    </row>
    <row r="15" spans="1:12" ht="15.75">
      <c r="A15" s="129">
        <v>9</v>
      </c>
      <c r="B15" s="158" t="s">
        <v>684</v>
      </c>
      <c r="C15" s="167" t="s">
        <v>629</v>
      </c>
      <c r="D15" s="379">
        <f t="shared" si="3"/>
        <v>1397</v>
      </c>
      <c r="E15" s="159"/>
      <c r="F15" s="159"/>
      <c r="G15" s="156"/>
      <c r="H15" s="145">
        <v>905</v>
      </c>
      <c r="I15" s="374">
        <v>492</v>
      </c>
      <c r="J15" s="163"/>
      <c r="K15" s="163"/>
      <c r="L15" s="163"/>
    </row>
    <row r="16" spans="1:12" ht="15.75">
      <c r="A16" s="129">
        <v>10</v>
      </c>
      <c r="B16" s="158" t="s">
        <v>684</v>
      </c>
      <c r="C16" s="172" t="s">
        <v>628</v>
      </c>
      <c r="D16" s="465">
        <f t="shared" si="3"/>
        <v>1217</v>
      </c>
      <c r="E16" s="159"/>
      <c r="F16" s="159"/>
      <c r="G16" s="156"/>
      <c r="H16" s="145"/>
      <c r="I16" s="374">
        <v>1217</v>
      </c>
      <c r="J16" s="163"/>
      <c r="K16" s="163"/>
      <c r="L16" s="163"/>
    </row>
    <row r="17" spans="1:12" ht="15.75">
      <c r="A17" s="129">
        <v>11</v>
      </c>
      <c r="B17" s="158" t="s">
        <v>684</v>
      </c>
      <c r="C17" s="167" t="s">
        <v>631</v>
      </c>
      <c r="D17" s="379">
        <f t="shared" si="3"/>
        <v>2847</v>
      </c>
      <c r="E17" s="159"/>
      <c r="F17" s="159"/>
      <c r="G17" s="156"/>
      <c r="H17" s="145">
        <v>2847</v>
      </c>
      <c r="I17" s="374"/>
      <c r="J17" s="163"/>
      <c r="K17" s="163"/>
      <c r="L17" s="163"/>
    </row>
    <row r="18" spans="1:12" ht="15.75">
      <c r="A18" s="129">
        <v>12</v>
      </c>
      <c r="B18" s="158" t="s">
        <v>684</v>
      </c>
      <c r="C18" s="167" t="s">
        <v>632</v>
      </c>
      <c r="D18" s="379">
        <f t="shared" si="3"/>
        <v>475</v>
      </c>
      <c r="E18" s="159"/>
      <c r="F18" s="159"/>
      <c r="G18" s="156"/>
      <c r="H18" s="145">
        <v>475</v>
      </c>
      <c r="I18" s="374"/>
      <c r="J18" s="163"/>
      <c r="K18" s="163"/>
      <c r="L18" s="163"/>
    </row>
    <row r="19" spans="1:12" ht="15.75">
      <c r="A19" s="129">
        <v>13</v>
      </c>
      <c r="B19" s="158" t="s">
        <v>684</v>
      </c>
      <c r="C19" s="167" t="s">
        <v>633</v>
      </c>
      <c r="D19" s="379">
        <f t="shared" si="3"/>
        <v>3994</v>
      </c>
      <c r="E19" s="159"/>
      <c r="F19" s="159"/>
      <c r="G19" s="156"/>
      <c r="H19" s="145">
        <v>3994</v>
      </c>
      <c r="I19" s="374"/>
      <c r="J19" s="163"/>
      <c r="K19" s="163"/>
      <c r="L19" s="163"/>
    </row>
    <row r="20" spans="1:12" ht="15.75">
      <c r="A20" s="129">
        <v>14</v>
      </c>
      <c r="B20" s="158" t="s">
        <v>684</v>
      </c>
      <c r="C20" s="167" t="s">
        <v>634</v>
      </c>
      <c r="D20" s="379">
        <f t="shared" si="3"/>
        <v>330</v>
      </c>
      <c r="E20" s="159"/>
      <c r="F20" s="159"/>
      <c r="G20" s="156"/>
      <c r="H20" s="145">
        <v>330</v>
      </c>
      <c r="I20" s="374"/>
      <c r="J20" s="163"/>
      <c r="K20" s="163"/>
      <c r="L20" s="163"/>
    </row>
    <row r="21" spans="1:12" ht="15.75">
      <c r="A21" s="129">
        <v>15</v>
      </c>
      <c r="B21" s="158" t="s">
        <v>684</v>
      </c>
      <c r="C21" s="167" t="s">
        <v>641</v>
      </c>
      <c r="D21" s="379">
        <f t="shared" si="3"/>
        <v>99547</v>
      </c>
      <c r="E21" s="159"/>
      <c r="F21" s="159"/>
      <c r="G21" s="156"/>
      <c r="H21" s="145">
        <v>99547</v>
      </c>
      <c r="I21" s="374"/>
      <c r="J21" s="163"/>
      <c r="K21" s="163"/>
      <c r="L21" s="163"/>
    </row>
    <row r="22" spans="1:12" ht="15.75">
      <c r="A22" s="129">
        <v>16</v>
      </c>
      <c r="B22" s="158" t="s">
        <v>684</v>
      </c>
      <c r="C22" s="167" t="s">
        <v>642</v>
      </c>
      <c r="D22" s="379">
        <f t="shared" si="3"/>
        <v>50042</v>
      </c>
      <c r="E22" s="159"/>
      <c r="F22" s="159"/>
      <c r="G22" s="156"/>
      <c r="H22" s="145"/>
      <c r="I22" s="374">
        <v>50042</v>
      </c>
      <c r="J22" s="163"/>
      <c r="K22" s="163"/>
      <c r="L22" s="163"/>
    </row>
    <row r="23" spans="1:12" ht="15.75">
      <c r="A23" s="129">
        <v>17</v>
      </c>
      <c r="B23" s="158" t="s">
        <v>684</v>
      </c>
      <c r="C23" s="167" t="s">
        <v>643</v>
      </c>
      <c r="D23" s="379">
        <f t="shared" si="3"/>
        <v>33766</v>
      </c>
      <c r="E23" s="159"/>
      <c r="F23" s="159"/>
      <c r="G23" s="156"/>
      <c r="H23" s="145">
        <v>33766</v>
      </c>
      <c r="I23" s="374"/>
      <c r="J23" s="163"/>
      <c r="K23" s="163"/>
      <c r="L23" s="163"/>
    </row>
    <row r="24" spans="1:12" ht="15.75">
      <c r="A24" s="129">
        <v>18</v>
      </c>
      <c r="B24" s="158"/>
      <c r="C24" s="377" t="s">
        <v>646</v>
      </c>
      <c r="D24" s="465">
        <f t="shared" si="3"/>
        <v>3000</v>
      </c>
      <c r="E24" s="159"/>
      <c r="F24" s="159"/>
      <c r="G24" s="156"/>
      <c r="H24" s="145">
        <v>3000</v>
      </c>
      <c r="I24" s="374"/>
      <c r="J24" s="163"/>
      <c r="K24" s="163"/>
      <c r="L24" s="163"/>
    </row>
    <row r="25" spans="1:12" ht="15.75">
      <c r="A25" s="129">
        <v>19</v>
      </c>
      <c r="B25" s="158"/>
      <c r="C25" s="377" t="s">
        <v>647</v>
      </c>
      <c r="D25" s="465">
        <f t="shared" si="3"/>
        <v>2000</v>
      </c>
      <c r="E25" s="159"/>
      <c r="F25" s="159"/>
      <c r="G25" s="156"/>
      <c r="H25" s="378">
        <v>2000</v>
      </c>
      <c r="I25" s="374"/>
      <c r="J25" s="163"/>
      <c r="K25" s="163"/>
      <c r="L25" s="163"/>
    </row>
    <row r="26" spans="1:12" ht="15.75">
      <c r="A26" s="129">
        <v>20</v>
      </c>
      <c r="B26" s="158"/>
      <c r="C26" s="377" t="s">
        <v>660</v>
      </c>
      <c r="D26" s="465">
        <f t="shared" si="3"/>
        <v>3000</v>
      </c>
      <c r="E26" s="159"/>
      <c r="F26" s="159"/>
      <c r="G26" s="156"/>
      <c r="H26" s="378"/>
      <c r="I26" s="374">
        <v>3000</v>
      </c>
      <c r="J26" s="163"/>
      <c r="K26" s="163"/>
      <c r="L26" s="163"/>
    </row>
    <row r="27" spans="1:12" ht="15.75">
      <c r="A27" s="129">
        <v>21</v>
      </c>
      <c r="B27" s="158"/>
      <c r="C27" s="167" t="s">
        <v>658</v>
      </c>
      <c r="D27" s="465">
        <f t="shared" si="3"/>
        <v>508</v>
      </c>
      <c r="E27" s="159"/>
      <c r="F27" s="159"/>
      <c r="G27" s="156"/>
      <c r="H27" s="378"/>
      <c r="I27" s="374">
        <v>508</v>
      </c>
      <c r="J27" s="163"/>
      <c r="K27" s="163"/>
      <c r="L27" s="163"/>
    </row>
    <row r="28" spans="1:12" ht="15.75">
      <c r="A28" s="129">
        <v>22</v>
      </c>
      <c r="B28" s="158"/>
      <c r="C28" s="167" t="s">
        <v>659</v>
      </c>
      <c r="D28" s="465">
        <f t="shared" si="3"/>
        <v>127</v>
      </c>
      <c r="E28" s="159"/>
      <c r="F28" s="159"/>
      <c r="G28" s="156"/>
      <c r="H28" s="144"/>
      <c r="I28" s="374">
        <v>127</v>
      </c>
      <c r="J28" s="163"/>
      <c r="K28" s="163"/>
      <c r="L28" s="163"/>
    </row>
    <row r="29" spans="2:12" ht="15.75">
      <c r="B29" s="158"/>
      <c r="C29" s="167" t="s">
        <v>694</v>
      </c>
      <c r="D29" s="465">
        <f t="shared" si="3"/>
        <v>344</v>
      </c>
      <c r="E29" s="155"/>
      <c r="F29" s="155"/>
      <c r="G29" s="156"/>
      <c r="H29" s="384"/>
      <c r="I29" s="385">
        <v>344</v>
      </c>
      <c r="J29" s="163"/>
      <c r="K29" s="163"/>
      <c r="L29" s="163"/>
    </row>
    <row r="30" spans="2:12" ht="15.75">
      <c r="B30" s="158"/>
      <c r="C30" s="167" t="s">
        <v>695</v>
      </c>
      <c r="D30" s="465"/>
      <c r="E30" s="155"/>
      <c r="F30" s="155"/>
      <c r="G30" s="156"/>
      <c r="H30" s="384">
        <v>12</v>
      </c>
      <c r="I30" s="385"/>
      <c r="J30" s="163"/>
      <c r="K30" s="163"/>
      <c r="L30" s="163"/>
    </row>
    <row r="31" spans="1:12" ht="15.75">
      <c r="A31" s="129">
        <v>23</v>
      </c>
      <c r="B31" s="158"/>
      <c r="C31" s="143" t="s">
        <v>661</v>
      </c>
      <c r="D31" s="379">
        <f t="shared" si="3"/>
        <v>5200</v>
      </c>
      <c r="E31" s="155"/>
      <c r="F31" s="155"/>
      <c r="G31" s="156"/>
      <c r="H31" s="384">
        <v>5200</v>
      </c>
      <c r="I31" s="385"/>
      <c r="J31" s="163"/>
      <c r="K31" s="163"/>
      <c r="L31" s="163"/>
    </row>
    <row r="32" spans="1:12" s="142" customFormat="1" ht="16.5" thickBot="1">
      <c r="A32" s="129">
        <v>24</v>
      </c>
      <c r="B32" s="164"/>
      <c r="C32" s="376" t="s">
        <v>666</v>
      </c>
      <c r="D32" s="379">
        <f t="shared" si="3"/>
        <v>500</v>
      </c>
      <c r="E32" s="165"/>
      <c r="F32" s="165"/>
      <c r="G32" s="166"/>
      <c r="H32" s="165">
        <v>500</v>
      </c>
      <c r="I32" s="166"/>
      <c r="J32" s="166"/>
      <c r="K32" s="166"/>
      <c r="L32" s="166"/>
    </row>
    <row r="33" spans="1:12" ht="16.5" thickBot="1">
      <c r="A33" s="129">
        <v>25</v>
      </c>
      <c r="B33" s="486" t="s">
        <v>597</v>
      </c>
      <c r="C33" s="487"/>
      <c r="D33" s="151">
        <f>SUM(E33:L33)</f>
        <v>88521</v>
      </c>
      <c r="E33" s="157">
        <f>SUM(E34:E37)</f>
        <v>0</v>
      </c>
      <c r="F33" s="157">
        <f aca="true" t="shared" si="4" ref="F33:L33">SUM(F34:F37)</f>
        <v>0</v>
      </c>
      <c r="G33" s="157">
        <f t="shared" si="4"/>
        <v>0</v>
      </c>
      <c r="H33" s="157">
        <f t="shared" si="4"/>
        <v>0</v>
      </c>
      <c r="I33" s="157">
        <f t="shared" si="4"/>
        <v>0</v>
      </c>
      <c r="J33" s="157">
        <f t="shared" si="4"/>
        <v>0</v>
      </c>
      <c r="K33" s="157">
        <f t="shared" si="4"/>
        <v>76739</v>
      </c>
      <c r="L33" s="157">
        <f t="shared" si="4"/>
        <v>11782</v>
      </c>
    </row>
    <row r="34" spans="1:12" ht="15.75">
      <c r="A34" s="129">
        <v>26</v>
      </c>
      <c r="B34" s="168" t="s">
        <v>684</v>
      </c>
      <c r="C34" s="167" t="s">
        <v>625</v>
      </c>
      <c r="D34" s="379">
        <f>SUM(E34:L34)</f>
        <v>11782</v>
      </c>
      <c r="E34" s="159"/>
      <c r="F34" s="159"/>
      <c r="G34" s="156"/>
      <c r="H34" s="159"/>
      <c r="I34" s="156"/>
      <c r="J34" s="156"/>
      <c r="K34" s="156"/>
      <c r="L34" s="156">
        <v>11782</v>
      </c>
    </row>
    <row r="35" spans="2:12" ht="15.75">
      <c r="B35" s="169"/>
      <c r="C35" s="169" t="s">
        <v>665</v>
      </c>
      <c r="D35" s="379">
        <f>SUM(E35:L35)</f>
        <v>10540</v>
      </c>
      <c r="E35" s="159"/>
      <c r="F35" s="159"/>
      <c r="G35" s="156"/>
      <c r="H35" s="159"/>
      <c r="I35" s="156"/>
      <c r="J35" s="156"/>
      <c r="K35" s="156">
        <v>10540</v>
      </c>
      <c r="L35" s="156"/>
    </row>
    <row r="36" spans="2:12" ht="15.75">
      <c r="B36" s="169"/>
      <c r="C36" s="169" t="s">
        <v>663</v>
      </c>
      <c r="D36" s="379">
        <f>SUM(E36:L36)</f>
        <v>3800</v>
      </c>
      <c r="E36" s="159"/>
      <c r="F36" s="159"/>
      <c r="G36" s="156"/>
      <c r="H36" s="159"/>
      <c r="I36" s="156"/>
      <c r="J36" s="156"/>
      <c r="K36" s="156">
        <v>3800</v>
      </c>
      <c r="L36" s="156"/>
    </row>
    <row r="37" spans="1:12" ht="16.5" thickBot="1">
      <c r="A37" s="129">
        <v>27</v>
      </c>
      <c r="B37" s="158" t="s">
        <v>684</v>
      </c>
      <c r="C37" s="169" t="s">
        <v>662</v>
      </c>
      <c r="D37" s="379">
        <f>SUM(E37:L37)</f>
        <v>62399</v>
      </c>
      <c r="E37" s="159"/>
      <c r="F37" s="159"/>
      <c r="G37" s="160"/>
      <c r="H37" s="159"/>
      <c r="I37" s="160"/>
      <c r="J37" s="160"/>
      <c r="K37" s="160">
        <v>62399</v>
      </c>
      <c r="L37" s="160"/>
    </row>
    <row r="38" spans="1:12" ht="16.5" thickBot="1">
      <c r="A38" s="129">
        <v>28</v>
      </c>
      <c r="B38" s="380" t="s">
        <v>411</v>
      </c>
      <c r="C38" s="381"/>
      <c r="D38" s="382">
        <f aca="true" t="shared" si="5" ref="D38:L38">D8+D11+D33</f>
        <v>307216</v>
      </c>
      <c r="E38" s="382">
        <f t="shared" si="5"/>
        <v>4934</v>
      </c>
      <c r="F38" s="382">
        <f t="shared" si="5"/>
        <v>666</v>
      </c>
      <c r="G38" s="382">
        <f t="shared" si="5"/>
        <v>797</v>
      </c>
      <c r="H38" s="382">
        <f t="shared" si="5"/>
        <v>152576</v>
      </c>
      <c r="I38" s="382">
        <f t="shared" si="5"/>
        <v>59722</v>
      </c>
      <c r="J38" s="382">
        <f t="shared" si="5"/>
        <v>0</v>
      </c>
      <c r="K38" s="382">
        <f t="shared" si="5"/>
        <v>76739</v>
      </c>
      <c r="L38" s="383">
        <f t="shared" si="5"/>
        <v>11782</v>
      </c>
    </row>
    <row r="39" spans="2:12" ht="15.7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2:12" ht="15.75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</sheetData>
  <sheetProtection/>
  <mergeCells count="5">
    <mergeCell ref="B33:C33"/>
    <mergeCell ref="B6:C6"/>
    <mergeCell ref="B10:C10"/>
    <mergeCell ref="B11:C11"/>
    <mergeCell ref="B8:C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H2" sqref="H2"/>
    </sheetView>
  </sheetViews>
  <sheetFormatPr defaultColWidth="9.140625" defaultRowHeight="15"/>
  <cols>
    <col min="1" max="1" width="4.28125" style="198" customWidth="1"/>
    <col min="2" max="2" width="33.140625" style="198" customWidth="1"/>
    <col min="3" max="3" width="10.421875" style="129" customWidth="1"/>
    <col min="4" max="4" width="12.00390625" style="129" customWidth="1"/>
    <col min="5" max="5" width="10.57421875" style="129" customWidth="1"/>
    <col min="6" max="6" width="13.7109375" style="129" customWidth="1"/>
    <col min="7" max="7" width="14.00390625" style="129" customWidth="1"/>
    <col min="8" max="8" width="16.421875" style="129" customWidth="1"/>
    <col min="9" max="9" width="16.7109375" style="129" customWidth="1"/>
    <col min="10" max="10" width="10.8515625" style="129" customWidth="1"/>
    <col min="11" max="12" width="10.57421875" style="129" customWidth="1"/>
    <col min="13" max="13" width="8.140625" style="129" customWidth="1"/>
    <col min="14" max="16384" width="9.140625" style="129" customWidth="1"/>
  </cols>
  <sheetData>
    <row r="1" spans="1:8" s="199" customFormat="1" ht="15.75">
      <c r="A1" s="198"/>
      <c r="D1" s="200" t="s">
        <v>350</v>
      </c>
      <c r="H1" s="201" t="s">
        <v>475</v>
      </c>
    </row>
    <row r="2" spans="1:8" s="199" customFormat="1" ht="15">
      <c r="A2" s="198"/>
      <c r="C2" s="204" t="s">
        <v>483</v>
      </c>
      <c r="D2" s="204"/>
      <c r="E2" s="204"/>
      <c r="H2" s="123" t="s">
        <v>703</v>
      </c>
    </row>
    <row r="3" spans="1:8" s="199" customFormat="1" ht="15">
      <c r="A3" s="198"/>
      <c r="C3" s="204"/>
      <c r="D3" s="204"/>
      <c r="E3" s="204"/>
      <c r="H3" s="130"/>
    </row>
    <row r="4" spans="1:10" s="199" customFormat="1" ht="18.75">
      <c r="A4" s="198"/>
      <c r="C4" s="204"/>
      <c r="D4" s="204"/>
      <c r="E4" s="120" t="s">
        <v>620</v>
      </c>
      <c r="J4" s="202"/>
    </row>
    <row r="5" spans="1:9" s="199" customFormat="1" ht="15">
      <c r="A5" s="204"/>
      <c r="B5" s="204" t="s">
        <v>398</v>
      </c>
      <c r="C5" s="204" t="s">
        <v>397</v>
      </c>
      <c r="D5" s="204" t="s">
        <v>396</v>
      </c>
      <c r="E5" s="204" t="s">
        <v>395</v>
      </c>
      <c r="F5" s="204" t="s">
        <v>394</v>
      </c>
      <c r="G5" s="204" t="s">
        <v>404</v>
      </c>
      <c r="H5" s="204" t="s">
        <v>405</v>
      </c>
      <c r="I5" s="204" t="s">
        <v>408</v>
      </c>
    </row>
    <row r="6" spans="1:9" s="199" customFormat="1" ht="15.75" thickBot="1">
      <c r="A6" s="204">
        <v>1</v>
      </c>
      <c r="B6" s="205" t="s">
        <v>476</v>
      </c>
      <c r="C6" s="205" t="s">
        <v>344</v>
      </c>
      <c r="D6" s="205" t="s">
        <v>345</v>
      </c>
      <c r="E6" s="205" t="s">
        <v>477</v>
      </c>
      <c r="F6" s="205" t="s">
        <v>478</v>
      </c>
      <c r="G6" s="205" t="s">
        <v>479</v>
      </c>
      <c r="H6" s="205" t="s">
        <v>349</v>
      </c>
      <c r="I6" s="205" t="s">
        <v>340</v>
      </c>
    </row>
    <row r="7" spans="1:9" s="199" customFormat="1" ht="15">
      <c r="A7" s="204">
        <v>2</v>
      </c>
      <c r="B7" s="206" t="s">
        <v>480</v>
      </c>
      <c r="C7" s="206">
        <v>25</v>
      </c>
      <c r="D7" s="206">
        <v>4.5</v>
      </c>
      <c r="E7" s="206">
        <v>2</v>
      </c>
      <c r="F7" s="206">
        <v>19</v>
      </c>
      <c r="G7" s="206">
        <v>25.85</v>
      </c>
      <c r="H7" s="206">
        <v>12</v>
      </c>
      <c r="I7" s="206">
        <f>SUM(C7:H7)</f>
        <v>88.35</v>
      </c>
    </row>
    <row r="8" spans="1:9" s="199" customFormat="1" ht="15.75" thickBot="1">
      <c r="A8" s="204">
        <v>3</v>
      </c>
      <c r="B8" s="207" t="s">
        <v>481</v>
      </c>
      <c r="C8" s="208">
        <v>3</v>
      </c>
      <c r="D8" s="208"/>
      <c r="E8" s="208"/>
      <c r="F8" s="208">
        <v>110</v>
      </c>
      <c r="G8" s="208"/>
      <c r="H8" s="208"/>
      <c r="I8" s="208">
        <f>SUM(C8:H8)</f>
        <v>113</v>
      </c>
    </row>
    <row r="9" spans="1:9" s="199" customFormat="1" ht="15.75" thickBot="1">
      <c r="A9" s="204">
        <v>4</v>
      </c>
      <c r="B9" s="209" t="s">
        <v>482</v>
      </c>
      <c r="C9" s="210">
        <f aca="true" t="shared" si="0" ref="C9:H9">C7+C8</f>
        <v>28</v>
      </c>
      <c r="D9" s="210">
        <f t="shared" si="0"/>
        <v>4.5</v>
      </c>
      <c r="E9" s="210">
        <f t="shared" si="0"/>
        <v>2</v>
      </c>
      <c r="F9" s="210">
        <f t="shared" si="0"/>
        <v>129</v>
      </c>
      <c r="G9" s="210">
        <f t="shared" si="0"/>
        <v>25.85</v>
      </c>
      <c r="H9" s="210">
        <f t="shared" si="0"/>
        <v>12</v>
      </c>
      <c r="I9" s="211">
        <f>SUM(C9:H9)</f>
        <v>201.35</v>
      </c>
    </row>
    <row r="10" spans="1:9" s="199" customFormat="1" ht="15.75">
      <c r="A10" s="204"/>
      <c r="B10" s="200"/>
      <c r="C10" s="204"/>
      <c r="D10" s="204"/>
      <c r="E10" s="204"/>
      <c r="F10" s="204"/>
      <c r="G10" s="204"/>
      <c r="H10" s="204"/>
      <c r="I10" s="204"/>
    </row>
    <row r="11" spans="1:9" ht="15">
      <c r="A11" s="204"/>
      <c r="B11" s="204" t="s">
        <v>484</v>
      </c>
      <c r="C11" s="204" t="s">
        <v>485</v>
      </c>
      <c r="D11" s="204"/>
      <c r="E11" s="204"/>
      <c r="F11" s="204">
        <v>1</v>
      </c>
      <c r="G11" s="204" t="s">
        <v>486</v>
      </c>
      <c r="H11" s="204"/>
      <c r="I11" s="204"/>
    </row>
    <row r="12" spans="2:7" ht="15">
      <c r="B12" s="204"/>
      <c r="C12" s="204" t="s">
        <v>487</v>
      </c>
      <c r="D12" s="204"/>
      <c r="E12" s="204"/>
      <c r="F12" s="204">
        <v>1</v>
      </c>
      <c r="G12" s="204" t="s">
        <v>486</v>
      </c>
    </row>
    <row r="13" spans="2:7" ht="15">
      <c r="B13" s="204"/>
      <c r="C13" s="204" t="s">
        <v>488</v>
      </c>
      <c r="D13" s="204"/>
      <c r="E13" s="204"/>
      <c r="F13" s="204">
        <v>7</v>
      </c>
      <c r="G13" s="204" t="s">
        <v>486</v>
      </c>
    </row>
    <row r="14" spans="2:12" ht="15">
      <c r="B14" s="204"/>
      <c r="C14" s="204" t="s">
        <v>489</v>
      </c>
      <c r="D14" s="204"/>
      <c r="E14" s="204"/>
      <c r="F14" s="204">
        <v>3</v>
      </c>
      <c r="G14" s="204" t="s">
        <v>486</v>
      </c>
      <c r="L14" s="203"/>
    </row>
    <row r="15" spans="4:7" ht="15">
      <c r="D15" s="204" t="s">
        <v>490</v>
      </c>
      <c r="E15" s="204"/>
      <c r="F15" s="204">
        <f>SUM(F11:F14)</f>
        <v>12</v>
      </c>
      <c r="G15" s="204" t="s">
        <v>486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7109375" style="174" customWidth="1"/>
    <col min="2" max="2" width="4.57421875" style="174" customWidth="1"/>
    <col min="3" max="3" width="27.28125" style="174" customWidth="1"/>
    <col min="4" max="4" width="11.7109375" style="174" customWidth="1"/>
    <col min="5" max="5" width="7.421875" style="174" customWidth="1"/>
    <col min="6" max="6" width="24.7109375" style="174" customWidth="1"/>
    <col min="7" max="16384" width="9.140625" style="174" customWidth="1"/>
  </cols>
  <sheetData>
    <row r="1" spans="3:7" ht="12.75">
      <c r="C1" s="175" t="s">
        <v>414</v>
      </c>
      <c r="D1" s="175"/>
      <c r="E1" s="176"/>
      <c r="F1" s="176"/>
      <c r="G1" s="177" t="s">
        <v>415</v>
      </c>
    </row>
    <row r="2" spans="3:8" ht="12.75">
      <c r="C2" s="176"/>
      <c r="D2" s="176" t="s">
        <v>672</v>
      </c>
      <c r="E2" s="176"/>
      <c r="F2" s="176"/>
      <c r="G2" s="123" t="s">
        <v>703</v>
      </c>
      <c r="H2" s="178"/>
    </row>
    <row r="3" spans="3:8" ht="12.75">
      <c r="C3" s="174" t="s">
        <v>416</v>
      </c>
      <c r="G3" s="179" t="s">
        <v>354</v>
      </c>
      <c r="H3" s="178"/>
    </row>
    <row r="4" spans="7:8" ht="12.75">
      <c r="G4" s="179"/>
      <c r="H4" s="178"/>
    </row>
    <row r="5" spans="2:8" ht="12.75">
      <c r="B5" s="174" t="s">
        <v>417</v>
      </c>
      <c r="C5" s="174" t="s">
        <v>397</v>
      </c>
      <c r="D5" s="174" t="s">
        <v>396</v>
      </c>
      <c r="E5" s="174" t="s">
        <v>418</v>
      </c>
      <c r="F5" s="174" t="s">
        <v>419</v>
      </c>
      <c r="G5" s="179" t="s">
        <v>404</v>
      </c>
      <c r="H5" s="178"/>
    </row>
    <row r="6" spans="1:7" ht="12.75">
      <c r="A6" s="180">
        <v>1</v>
      </c>
      <c r="B6" s="493" t="s">
        <v>420</v>
      </c>
      <c r="C6" s="493"/>
      <c r="D6" s="493"/>
      <c r="E6" s="493" t="s">
        <v>421</v>
      </c>
      <c r="F6" s="493"/>
      <c r="G6" s="493"/>
    </row>
    <row r="7" spans="1:7" ht="12.75">
      <c r="A7" s="180">
        <v>2</v>
      </c>
      <c r="B7" s="181" t="s">
        <v>422</v>
      </c>
      <c r="C7" s="181" t="s">
        <v>423</v>
      </c>
      <c r="D7" s="181"/>
      <c r="E7" s="181" t="s">
        <v>422</v>
      </c>
      <c r="F7" s="181" t="s">
        <v>424</v>
      </c>
      <c r="G7" s="181"/>
    </row>
    <row r="8" spans="1:7" ht="12.75">
      <c r="A8" s="180">
        <v>3</v>
      </c>
      <c r="B8" s="182" t="s">
        <v>425</v>
      </c>
      <c r="C8" s="183" t="s">
        <v>454</v>
      </c>
      <c r="D8" s="182">
        <v>429549</v>
      </c>
      <c r="E8" s="182" t="s">
        <v>425</v>
      </c>
      <c r="F8" s="182" t="s">
        <v>460</v>
      </c>
      <c r="G8" s="182">
        <v>317033</v>
      </c>
    </row>
    <row r="9" spans="1:7" ht="12.75">
      <c r="A9" s="180">
        <v>4</v>
      </c>
      <c r="B9" s="182" t="s">
        <v>426</v>
      </c>
      <c r="C9" s="183" t="s">
        <v>427</v>
      </c>
      <c r="D9" s="182">
        <v>291748</v>
      </c>
      <c r="E9" s="182" t="s">
        <v>426</v>
      </c>
      <c r="F9" s="182" t="s">
        <v>461</v>
      </c>
      <c r="G9" s="182">
        <v>79133</v>
      </c>
    </row>
    <row r="10" spans="1:7" ht="12.75">
      <c r="A10" s="180">
        <v>5</v>
      </c>
      <c r="B10" s="182" t="s">
        <v>428</v>
      </c>
      <c r="C10" s="183" t="s">
        <v>382</v>
      </c>
      <c r="D10" s="182">
        <v>58021</v>
      </c>
      <c r="E10" s="182" t="s">
        <v>428</v>
      </c>
      <c r="F10" s="182" t="s">
        <v>462</v>
      </c>
      <c r="G10" s="182">
        <v>217622</v>
      </c>
    </row>
    <row r="11" spans="1:7" ht="12.75">
      <c r="A11" s="180">
        <v>6</v>
      </c>
      <c r="B11" s="182" t="s">
        <v>429</v>
      </c>
      <c r="C11" s="183" t="s">
        <v>455</v>
      </c>
      <c r="D11" s="182">
        <v>70</v>
      </c>
      <c r="E11" s="182" t="s">
        <v>429</v>
      </c>
      <c r="F11" s="182" t="s">
        <v>459</v>
      </c>
      <c r="G11" s="182">
        <v>17500</v>
      </c>
    </row>
    <row r="12" spans="1:7" ht="12.75">
      <c r="A12" s="180">
        <v>7</v>
      </c>
      <c r="B12" s="182" t="s">
        <v>430</v>
      </c>
      <c r="C12" s="182" t="s">
        <v>466</v>
      </c>
      <c r="D12" s="182">
        <v>6397</v>
      </c>
      <c r="E12" s="182" t="s">
        <v>430</v>
      </c>
      <c r="F12" s="182" t="s">
        <v>463</v>
      </c>
      <c r="G12" s="473">
        <v>225748</v>
      </c>
    </row>
    <row r="13" spans="1:7" ht="12.75">
      <c r="A13" s="180">
        <v>8</v>
      </c>
      <c r="B13" s="182" t="s">
        <v>431</v>
      </c>
      <c r="C13" s="182"/>
      <c r="D13" s="182"/>
      <c r="E13" s="182" t="s">
        <v>431</v>
      </c>
      <c r="F13" s="182"/>
      <c r="G13" s="182"/>
    </row>
    <row r="14" spans="1:7" ht="12.75">
      <c r="A14" s="180">
        <v>9</v>
      </c>
      <c r="B14" s="182"/>
      <c r="C14" s="182"/>
      <c r="D14" s="182"/>
      <c r="E14" s="182" t="s">
        <v>432</v>
      </c>
      <c r="F14" s="182"/>
      <c r="G14" s="182"/>
    </row>
    <row r="15" spans="1:7" ht="12.75">
      <c r="A15" s="180">
        <v>10</v>
      </c>
      <c r="B15" s="182"/>
      <c r="C15" s="182"/>
      <c r="D15" s="182"/>
      <c r="E15" s="182"/>
      <c r="F15" s="182"/>
      <c r="G15" s="182"/>
    </row>
    <row r="16" spans="1:7" ht="12.75">
      <c r="A16" s="180">
        <v>11</v>
      </c>
      <c r="B16" s="184"/>
      <c r="C16" s="184" t="s">
        <v>433</v>
      </c>
      <c r="D16" s="184">
        <f>SUM(D8:D15)</f>
        <v>785785</v>
      </c>
      <c r="E16" s="184"/>
      <c r="F16" s="184" t="s">
        <v>434</v>
      </c>
      <c r="G16" s="184">
        <f>SUM(G8:G14)</f>
        <v>857036</v>
      </c>
    </row>
    <row r="17" spans="1:7" ht="12.75">
      <c r="A17" s="180">
        <v>12</v>
      </c>
      <c r="B17" s="182"/>
      <c r="C17" s="182"/>
      <c r="D17" s="182"/>
      <c r="E17" s="182"/>
      <c r="F17" s="182" t="s">
        <v>435</v>
      </c>
      <c r="G17" s="182">
        <f>D16</f>
        <v>785785</v>
      </c>
    </row>
    <row r="18" spans="1:7" ht="12.75">
      <c r="A18" s="180">
        <v>13</v>
      </c>
      <c r="B18" s="182"/>
      <c r="C18" s="182"/>
      <c r="D18" s="182"/>
      <c r="E18" s="182"/>
      <c r="F18" s="182" t="s">
        <v>436</v>
      </c>
      <c r="G18" s="182">
        <f>G16-G17</f>
        <v>71251</v>
      </c>
    </row>
    <row r="19" spans="1:7" ht="12.75">
      <c r="A19" s="180">
        <v>14</v>
      </c>
      <c r="B19" s="182"/>
      <c r="C19" s="185"/>
      <c r="D19" s="182"/>
      <c r="E19" s="182"/>
      <c r="F19" s="182"/>
      <c r="G19" s="182"/>
    </row>
    <row r="20" spans="1:7" ht="12.75">
      <c r="A20" s="180">
        <v>15</v>
      </c>
      <c r="B20" s="184" t="s">
        <v>437</v>
      </c>
      <c r="C20" s="184" t="s">
        <v>438</v>
      </c>
      <c r="D20" s="184"/>
      <c r="E20" s="184" t="s">
        <v>437</v>
      </c>
      <c r="F20" s="184" t="s">
        <v>439</v>
      </c>
      <c r="G20" s="184"/>
    </row>
    <row r="21" spans="1:7" ht="12.75">
      <c r="A21" s="180">
        <v>16</v>
      </c>
      <c r="B21" s="182" t="s">
        <v>440</v>
      </c>
      <c r="C21" s="182" t="s">
        <v>456</v>
      </c>
      <c r="D21" s="182"/>
      <c r="E21" s="182" t="s">
        <v>440</v>
      </c>
      <c r="F21" s="182" t="s">
        <v>369</v>
      </c>
      <c r="G21" s="182">
        <v>73136</v>
      </c>
    </row>
    <row r="22" spans="1:7" ht="12.75">
      <c r="A22" s="180">
        <v>17</v>
      </c>
      <c r="B22" s="182" t="s">
        <v>441</v>
      </c>
      <c r="C22" s="182" t="s">
        <v>457</v>
      </c>
      <c r="D22" s="182">
        <v>8199</v>
      </c>
      <c r="E22" s="182" t="s">
        <v>441</v>
      </c>
      <c r="F22" s="182" t="s">
        <v>400</v>
      </c>
      <c r="G22" s="182">
        <v>153201</v>
      </c>
    </row>
    <row r="23" spans="1:7" ht="12.75">
      <c r="A23" s="180">
        <v>18</v>
      </c>
      <c r="B23" s="182" t="s">
        <v>442</v>
      </c>
      <c r="C23" s="182" t="s">
        <v>458</v>
      </c>
      <c r="D23" s="182">
        <v>352</v>
      </c>
      <c r="E23" s="182" t="s">
        <v>442</v>
      </c>
      <c r="F23" s="182" t="s">
        <v>464</v>
      </c>
      <c r="G23" s="182"/>
    </row>
    <row r="24" spans="1:7" ht="12.75">
      <c r="A24" s="180">
        <v>19</v>
      </c>
      <c r="B24" s="182" t="s">
        <v>443</v>
      </c>
      <c r="C24" s="182" t="s">
        <v>465</v>
      </c>
      <c r="D24" s="182">
        <v>300819</v>
      </c>
      <c r="E24" s="182" t="s">
        <v>443</v>
      </c>
      <c r="F24" s="183"/>
      <c r="G24" s="182"/>
    </row>
    <row r="25" spans="1:7" ht="12.75">
      <c r="A25" s="180">
        <v>20</v>
      </c>
      <c r="B25" s="182" t="s">
        <v>444</v>
      </c>
      <c r="C25" s="182"/>
      <c r="D25" s="182"/>
      <c r="E25" s="182" t="s">
        <v>444</v>
      </c>
      <c r="F25" s="182"/>
      <c r="G25" s="182"/>
    </row>
    <row r="26" spans="1:7" ht="12.75">
      <c r="A26" s="180">
        <v>21</v>
      </c>
      <c r="B26" s="182" t="s">
        <v>445</v>
      </c>
      <c r="C26" s="182"/>
      <c r="D26" s="182"/>
      <c r="E26" s="182"/>
      <c r="F26" s="182"/>
      <c r="G26" s="182"/>
    </row>
    <row r="27" spans="1:7" ht="12.75">
      <c r="A27" s="180">
        <v>22</v>
      </c>
      <c r="B27" s="182" t="s">
        <v>446</v>
      </c>
      <c r="C27" s="186"/>
      <c r="D27" s="182"/>
      <c r="E27" s="182"/>
      <c r="F27" s="182"/>
      <c r="G27" s="182"/>
    </row>
    <row r="28" spans="1:7" ht="12.75">
      <c r="A28" s="180">
        <v>23</v>
      </c>
      <c r="B28" s="182" t="s">
        <v>447</v>
      </c>
      <c r="C28" s="182"/>
      <c r="D28" s="182"/>
      <c r="E28" s="182"/>
      <c r="F28" s="182"/>
      <c r="G28" s="182"/>
    </row>
    <row r="29" spans="1:7" ht="12.75">
      <c r="A29" s="180">
        <v>24</v>
      </c>
      <c r="B29" s="184"/>
      <c r="C29" s="184" t="s">
        <v>448</v>
      </c>
      <c r="D29" s="184">
        <f>SUM(D21:D28)</f>
        <v>309370</v>
      </c>
      <c r="E29" s="184"/>
      <c r="F29" s="184" t="s">
        <v>449</v>
      </c>
      <c r="G29" s="184">
        <f>SUM(G21:G26)</f>
        <v>226337</v>
      </c>
    </row>
    <row r="30" spans="1:7" ht="12.75">
      <c r="A30" s="180">
        <v>25</v>
      </c>
      <c r="B30" s="182"/>
      <c r="C30" s="182"/>
      <c r="D30" s="182"/>
      <c r="E30" s="182"/>
      <c r="F30" s="182" t="s">
        <v>450</v>
      </c>
      <c r="G30" s="182">
        <f>D29</f>
        <v>309370</v>
      </c>
    </row>
    <row r="31" spans="1:7" ht="12.75">
      <c r="A31" s="180">
        <v>26</v>
      </c>
      <c r="B31" s="182"/>
      <c r="C31" s="182"/>
      <c r="D31" s="182"/>
      <c r="E31" s="182"/>
      <c r="F31" s="182" t="s">
        <v>451</v>
      </c>
      <c r="G31" s="182">
        <f>G29-G30</f>
        <v>-83033</v>
      </c>
    </row>
    <row r="32" spans="1:7" ht="12.75">
      <c r="A32" s="180">
        <v>27</v>
      </c>
      <c r="B32" s="182"/>
      <c r="D32" s="182"/>
      <c r="E32" s="182"/>
      <c r="F32" s="182"/>
      <c r="G32" s="182"/>
    </row>
    <row r="33" spans="1:7" ht="12.75">
      <c r="A33" s="180">
        <v>28</v>
      </c>
      <c r="B33" s="187"/>
      <c r="C33" s="187" t="s">
        <v>452</v>
      </c>
      <c r="D33" s="187">
        <f>D16+D29</f>
        <v>1095155</v>
      </c>
      <c r="E33" s="187"/>
      <c r="F33" s="187" t="s">
        <v>453</v>
      </c>
      <c r="G33" s="187">
        <f>SUM(G16+G29)</f>
        <v>1083373</v>
      </c>
    </row>
    <row r="34" spans="1:7" ht="12.75">
      <c r="A34" s="188"/>
      <c r="B34" s="188"/>
      <c r="C34" s="472" t="s">
        <v>673</v>
      </c>
      <c r="D34" s="188">
        <v>428788</v>
      </c>
      <c r="F34" s="472" t="s">
        <v>673</v>
      </c>
      <c r="G34" s="174">
        <v>428788</v>
      </c>
    </row>
    <row r="35" spans="1:7" ht="12.75">
      <c r="A35" s="188"/>
      <c r="B35" s="188"/>
      <c r="C35" s="472"/>
      <c r="D35" s="188"/>
      <c r="F35" s="472" t="s">
        <v>676</v>
      </c>
      <c r="G35" s="174">
        <v>11782</v>
      </c>
    </row>
    <row r="36" spans="1:7" ht="12.75">
      <c r="A36" s="188"/>
      <c r="B36" s="188"/>
      <c r="C36" s="472" t="s">
        <v>674</v>
      </c>
      <c r="D36" s="188">
        <f>SUM(D33:D34)</f>
        <v>1523943</v>
      </c>
      <c r="F36" s="472" t="s">
        <v>675</v>
      </c>
      <c r="G36" s="174">
        <f>SUM(G33:G35)</f>
        <v>1523943</v>
      </c>
    </row>
    <row r="37" spans="1:4" ht="12.75">
      <c r="A37" s="188"/>
      <c r="B37" s="188"/>
      <c r="C37" s="188"/>
      <c r="D37" s="188"/>
    </row>
    <row r="38" spans="1:4" ht="12.75">
      <c r="A38" s="188"/>
      <c r="B38" s="188"/>
      <c r="C38" s="188"/>
      <c r="D38" s="188"/>
    </row>
    <row r="39" spans="1:4" ht="12.75">
      <c r="A39" s="188"/>
      <c r="B39" s="188"/>
      <c r="D39" s="188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00390625" style="174" customWidth="1"/>
    <col min="2" max="2" width="48.57421875" style="174" customWidth="1"/>
    <col min="3" max="3" width="11.8515625" style="174" customWidth="1"/>
    <col min="4" max="16384" width="9.140625" style="174" customWidth="1"/>
  </cols>
  <sheetData>
    <row r="1" ht="12.75">
      <c r="B1" s="189" t="s">
        <v>677</v>
      </c>
    </row>
    <row r="2" spans="2:3" ht="12.75">
      <c r="B2" s="189" t="s">
        <v>350</v>
      </c>
      <c r="C2" s="190" t="s">
        <v>467</v>
      </c>
    </row>
    <row r="3" spans="2:3" ht="12.75">
      <c r="B3" s="176" t="s">
        <v>468</v>
      </c>
      <c r="C3" s="123" t="s">
        <v>703</v>
      </c>
    </row>
    <row r="5" spans="2:4" ht="12.75">
      <c r="B5" s="174" t="s">
        <v>417</v>
      </c>
      <c r="C5" s="174" t="s">
        <v>397</v>
      </c>
      <c r="D5" s="191" t="s">
        <v>354</v>
      </c>
    </row>
    <row r="6" spans="1:3" ht="12.75">
      <c r="A6" s="180">
        <v>1</v>
      </c>
      <c r="B6" s="192" t="s">
        <v>469</v>
      </c>
      <c r="C6" s="192" t="s">
        <v>701</v>
      </c>
    </row>
    <row r="7" spans="1:3" ht="12.75">
      <c r="A7" s="180">
        <v>2</v>
      </c>
      <c r="B7" s="182"/>
      <c r="C7" s="182"/>
    </row>
    <row r="8" spans="1:3" ht="12.75">
      <c r="A8" s="180">
        <v>3</v>
      </c>
      <c r="B8" s="182"/>
      <c r="C8" s="182"/>
    </row>
    <row r="9" spans="1:3" ht="13.5" thickBot="1">
      <c r="A9" s="180">
        <v>4</v>
      </c>
      <c r="B9" s="193" t="s">
        <v>470</v>
      </c>
      <c r="C9" s="193">
        <v>1800</v>
      </c>
    </row>
    <row r="10" spans="1:3" ht="12.75">
      <c r="A10" s="180">
        <v>5</v>
      </c>
      <c r="B10" s="194" t="s">
        <v>471</v>
      </c>
      <c r="C10" s="194">
        <v>1600</v>
      </c>
    </row>
    <row r="11" spans="1:3" ht="13.5" thickBot="1">
      <c r="A11" s="180">
        <v>6</v>
      </c>
      <c r="B11" s="182"/>
      <c r="C11" s="182"/>
    </row>
    <row r="12" spans="1:3" ht="13.5" thickBot="1">
      <c r="A12" s="180">
        <v>7</v>
      </c>
      <c r="B12" s="197" t="s">
        <v>474</v>
      </c>
      <c r="C12" s="197">
        <v>500</v>
      </c>
    </row>
    <row r="13" spans="1:3" ht="13.5" thickBot="1">
      <c r="A13" s="180">
        <v>8</v>
      </c>
      <c r="B13" s="195" t="s">
        <v>472</v>
      </c>
      <c r="C13" s="196">
        <f>SUM(C9+C10+C12)</f>
        <v>3900</v>
      </c>
    </row>
    <row r="14" ht="12.75">
      <c r="A14" s="188"/>
    </row>
    <row r="15" spans="1:2" ht="12.75">
      <c r="A15" s="188"/>
      <c r="B15" s="174" t="s">
        <v>473</v>
      </c>
    </row>
    <row r="16" ht="12.75">
      <c r="A16" s="188"/>
    </row>
    <row r="17" ht="12.75">
      <c r="A17" s="188"/>
    </row>
    <row r="18" ht="12.75">
      <c r="A18" s="188"/>
    </row>
    <row r="19" ht="12.75">
      <c r="A19" s="18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277" customWidth="1"/>
    <col min="2" max="2" width="28.57421875" style="272" customWidth="1"/>
    <col min="3" max="3" width="13.421875" style="272" customWidth="1"/>
    <col min="4" max="4" width="13.8515625" style="272" customWidth="1"/>
    <col min="5" max="5" width="15.8515625" style="272" customWidth="1"/>
    <col min="6" max="6" width="14.7109375" style="272" customWidth="1"/>
    <col min="7" max="7" width="13.140625" style="272" customWidth="1"/>
    <col min="8" max="8" width="11.140625" style="272" customWidth="1"/>
    <col min="9" max="16384" width="9.140625" style="272" customWidth="1"/>
  </cols>
  <sheetData>
    <row r="1" spans="1:5" ht="12.75">
      <c r="A1" s="180"/>
      <c r="C1" s="273" t="s">
        <v>350</v>
      </c>
      <c r="D1" s="273"/>
      <c r="E1" s="273"/>
    </row>
    <row r="2" spans="1:6" ht="12.75">
      <c r="A2" s="180"/>
      <c r="C2" s="274" t="s">
        <v>529</v>
      </c>
      <c r="D2" s="274"/>
      <c r="E2" s="274"/>
      <c r="F2" s="201" t="s">
        <v>515</v>
      </c>
    </row>
    <row r="3" spans="1:6" ht="12.75">
      <c r="A3" s="180"/>
      <c r="C3" s="273" t="s">
        <v>681</v>
      </c>
      <c r="D3" s="273"/>
      <c r="E3" s="273"/>
      <c r="F3" s="123" t="s">
        <v>703</v>
      </c>
    </row>
    <row r="4" spans="1:6" ht="12.75">
      <c r="A4" s="180"/>
      <c r="F4" s="202" t="s">
        <v>354</v>
      </c>
    </row>
    <row r="5" spans="1:7" ht="12.75">
      <c r="A5" s="180"/>
      <c r="B5" s="275" t="s">
        <v>398</v>
      </c>
      <c r="C5" s="275" t="s">
        <v>494</v>
      </c>
      <c r="D5" s="275" t="s">
        <v>396</v>
      </c>
      <c r="E5" s="275" t="s">
        <v>395</v>
      </c>
      <c r="F5" s="275" t="s">
        <v>394</v>
      </c>
      <c r="G5" s="275" t="s">
        <v>404</v>
      </c>
    </row>
    <row r="6" spans="1:7" ht="12.75">
      <c r="A6" s="180"/>
      <c r="B6" s="284" t="s">
        <v>516</v>
      </c>
      <c r="C6" s="494" t="s">
        <v>517</v>
      </c>
      <c r="D6" s="495"/>
      <c r="E6" s="284" t="s">
        <v>518</v>
      </c>
      <c r="F6" s="284" t="s">
        <v>519</v>
      </c>
      <c r="G6" s="284" t="s">
        <v>520</v>
      </c>
    </row>
    <row r="7" spans="1:7" ht="12.75">
      <c r="A7" s="180"/>
      <c r="B7" s="285"/>
      <c r="C7" s="285" t="s">
        <v>521</v>
      </c>
      <c r="D7" s="285" t="s">
        <v>522</v>
      </c>
      <c r="E7" s="285"/>
      <c r="F7" s="285"/>
      <c r="G7" s="285" t="s">
        <v>523</v>
      </c>
    </row>
    <row r="8" spans="1:7" ht="12.75">
      <c r="A8" s="180">
        <v>1</v>
      </c>
      <c r="B8" s="276" t="s">
        <v>524</v>
      </c>
      <c r="C8" s="276">
        <f>SUM(C9:C16)</f>
        <v>3300</v>
      </c>
      <c r="D8" s="276">
        <f>SUM(D9:D16)</f>
        <v>11700</v>
      </c>
      <c r="E8" s="276">
        <f>SUM(E9:E16)</f>
        <v>2500</v>
      </c>
      <c r="F8" s="276">
        <f>SUM(F9:F16)</f>
        <v>0</v>
      </c>
      <c r="G8" s="276">
        <f>SUM(G9:G16)</f>
        <v>17500</v>
      </c>
    </row>
    <row r="9" spans="1:7" ht="12.75">
      <c r="A9" s="180">
        <v>2</v>
      </c>
      <c r="B9" s="388" t="s">
        <v>603</v>
      </c>
      <c r="C9" s="389"/>
      <c r="D9" s="389"/>
      <c r="E9" s="389"/>
      <c r="F9" s="389"/>
      <c r="G9" s="389"/>
    </row>
    <row r="10" spans="1:7" ht="12.75">
      <c r="A10" s="180">
        <v>3</v>
      </c>
      <c r="B10" s="278" t="s">
        <v>602</v>
      </c>
      <c r="C10" s="278"/>
      <c r="D10" s="278">
        <v>9800</v>
      </c>
      <c r="E10" s="278"/>
      <c r="F10" s="278"/>
      <c r="G10" s="278">
        <v>9800</v>
      </c>
    </row>
    <row r="11" spans="1:8" ht="12.75">
      <c r="A11" s="180">
        <v>4</v>
      </c>
      <c r="B11" s="279" t="s">
        <v>526</v>
      </c>
      <c r="C11" s="278"/>
      <c r="D11" s="278">
        <v>900</v>
      </c>
      <c r="E11" s="278">
        <v>100</v>
      </c>
      <c r="F11" s="278"/>
      <c r="G11" s="278">
        <f aca="true" t="shared" si="0" ref="G11:G16">SUM(C11:F11)</f>
        <v>1000</v>
      </c>
      <c r="H11" s="280"/>
    </row>
    <row r="12" spans="1:8" ht="12.75">
      <c r="A12" s="180">
        <v>5</v>
      </c>
      <c r="B12" s="279" t="s">
        <v>525</v>
      </c>
      <c r="C12" s="278"/>
      <c r="D12" s="278"/>
      <c r="E12" s="278">
        <v>2400</v>
      </c>
      <c r="F12" s="278"/>
      <c r="G12" s="278">
        <f>SUM(C12:F12)</f>
        <v>2400</v>
      </c>
      <c r="H12" s="280"/>
    </row>
    <row r="13" spans="1:8" ht="12.75">
      <c r="A13" s="180">
        <v>6</v>
      </c>
      <c r="B13" s="279" t="s">
        <v>527</v>
      </c>
      <c r="C13" s="278">
        <v>1500</v>
      </c>
      <c r="D13" s="278"/>
      <c r="E13" s="278"/>
      <c r="F13" s="278"/>
      <c r="G13" s="278">
        <f t="shared" si="0"/>
        <v>1500</v>
      </c>
      <c r="H13" s="280"/>
    </row>
    <row r="14" spans="1:7" ht="12.75">
      <c r="A14" s="180">
        <v>7</v>
      </c>
      <c r="B14" s="279" t="s">
        <v>530</v>
      </c>
      <c r="C14" s="278"/>
      <c r="D14" s="278">
        <v>1000</v>
      </c>
      <c r="E14" s="278"/>
      <c r="F14" s="278"/>
      <c r="G14" s="278">
        <f>SUM(C14:F14)</f>
        <v>1000</v>
      </c>
    </row>
    <row r="15" spans="1:7" ht="12.75">
      <c r="A15" s="180">
        <v>8</v>
      </c>
      <c r="B15" s="279" t="s">
        <v>528</v>
      </c>
      <c r="C15" s="278">
        <v>900</v>
      </c>
      <c r="D15" s="278"/>
      <c r="E15" s="278"/>
      <c r="F15" s="278"/>
      <c r="G15" s="278">
        <f t="shared" si="0"/>
        <v>900</v>
      </c>
    </row>
    <row r="16" spans="1:7" ht="12.75">
      <c r="A16" s="180">
        <v>9</v>
      </c>
      <c r="B16" s="281" t="s">
        <v>604</v>
      </c>
      <c r="C16" s="281">
        <v>900</v>
      </c>
      <c r="D16" s="281"/>
      <c r="E16" s="281"/>
      <c r="F16" s="281"/>
      <c r="G16" s="281">
        <f t="shared" si="0"/>
        <v>900</v>
      </c>
    </row>
    <row r="17" ht="12.75">
      <c r="A17" s="180"/>
    </row>
    <row r="18" ht="12.75">
      <c r="A18" s="180"/>
    </row>
    <row r="19" ht="12.75">
      <c r="A19" s="180"/>
    </row>
    <row r="20" ht="12.75">
      <c r="A20" s="180"/>
    </row>
    <row r="21" ht="12.75">
      <c r="A21" s="180"/>
    </row>
    <row r="22" ht="12.75">
      <c r="A22" s="180"/>
    </row>
    <row r="23" ht="12.75">
      <c r="A23" s="180"/>
    </row>
    <row r="24" ht="12.75">
      <c r="A24" s="282"/>
    </row>
    <row r="25" ht="12.75">
      <c r="A25" s="282"/>
    </row>
    <row r="26" ht="12.75">
      <c r="A26" s="282"/>
    </row>
    <row r="27" ht="12.75">
      <c r="A27" s="282"/>
    </row>
    <row r="28" ht="12.75">
      <c r="A28" s="283"/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User</cp:lastModifiedBy>
  <cp:lastPrinted>2016-02-11T16:56:48Z</cp:lastPrinted>
  <dcterms:created xsi:type="dcterms:W3CDTF">2014-01-07T09:54:51Z</dcterms:created>
  <dcterms:modified xsi:type="dcterms:W3CDTF">2016-03-01T19:09:16Z</dcterms:modified>
  <cp:category/>
  <cp:version/>
  <cp:contentType/>
  <cp:contentStatus/>
</cp:coreProperties>
</file>