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780" activeTab="5"/>
  </bookViews>
  <sheets>
    <sheet name="1.a" sheetId="1" r:id="rId1"/>
    <sheet name="1b" sheetId="2" r:id="rId2"/>
    <sheet name="1c" sheetId="3" r:id="rId3"/>
    <sheet name="2a" sheetId="4" r:id="rId4"/>
    <sheet name="2b" sheetId="5" r:id="rId5"/>
    <sheet name="2d" sheetId="6" r:id="rId6"/>
    <sheet name="2e" sheetId="7" r:id="rId7"/>
    <sheet name="4.mell" sheetId="8" r:id="rId8"/>
    <sheet name="5 mell" sheetId="9" r:id="rId9"/>
    <sheet name="6.mell." sheetId="10" r:id="rId10"/>
    <sheet name="10 mell" sheetId="11" r:id="rId11"/>
    <sheet name="13. mell" sheetId="12" r:id="rId12"/>
  </sheets>
  <definedNames>
    <definedName name="_xlnm.Print_Area" localSheetId="11">'13. mell'!$B$1:$O$33</definedName>
  </definedNames>
  <calcPr fullCalcOnLoad="1"/>
</workbook>
</file>

<file path=xl/sharedStrings.xml><?xml version="1.0" encoding="utf-8"?>
<sst xmlns="http://schemas.openxmlformats.org/spreadsheetml/2006/main" count="1200" uniqueCount="661">
  <si>
    <t>Berhida Város Önkormányzata</t>
  </si>
  <si>
    <t>2015. évi költségvetés</t>
  </si>
  <si>
    <t>Bevételek</t>
  </si>
  <si>
    <t>adatok ezer Ft-ban</t>
  </si>
  <si>
    <t>Összesen</t>
  </si>
  <si>
    <t>Önkorm</t>
  </si>
  <si>
    <t>Hivatal</t>
  </si>
  <si>
    <t>TESZ</t>
  </si>
  <si>
    <t>Süni</t>
  </si>
  <si>
    <t>Kultúrház</t>
  </si>
  <si>
    <t>Sor-
szám</t>
  </si>
  <si>
    <t>Rovat megnevezése</t>
  </si>
  <si>
    <t>Rovat
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</si>
  <si>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</si>
  <si>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</si>
  <si>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</si>
  <si>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</si>
  <si>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</si>
  <si>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</si>
  <si>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</si>
  <si>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</si>
  <si>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</si>
  <si>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</si>
  <si>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</si>
  <si>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</si>
  <si>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</si>
  <si>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</si>
  <si>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</si>
  <si>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</si>
  <si>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</si>
  <si>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</si>
  <si>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</si>
  <si>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</si>
  <si>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</si>
  <si>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</si>
  <si>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</si>
  <si>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</si>
  <si>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</si>
  <si>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</si>
  <si>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</si>
  <si>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</si>
  <si>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 xml:space="preserve">Önkormányzatok működési támogatásai 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</si>
  <si>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</si>
  <si>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</si>
  <si>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</si>
  <si>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</si>
  <si>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</si>
  <si>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</si>
  <si>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</si>
  <si>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</si>
  <si>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</si>
  <si>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</si>
  <si>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</si>
  <si>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</si>
  <si>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</si>
  <si>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</si>
  <si>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</si>
  <si>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</si>
  <si>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 xml:space="preserve">  - ebből központi költségvetési szervek</t>
  </si>
  <si>
    <t>B161</t>
  </si>
  <si>
    <t xml:space="preserve">  - ebből Társadalombiztosítási Alapok</t>
  </si>
  <si>
    <t>B162</t>
  </si>
  <si>
    <t xml:space="preserve">  - ebből elkülönített állami alapok</t>
  </si>
  <si>
    <t>B163</t>
  </si>
  <si>
    <t xml:space="preserve">  - ebből helyi önkormányzatok és költségvetési szerveik</t>
  </si>
  <si>
    <t>B164</t>
  </si>
  <si>
    <t xml:space="preserve">  - ebből társulások és költségvetési szerveik</t>
  </si>
  <si>
    <t>B165</t>
  </si>
  <si>
    <t xml:space="preserve">  - ebből nemzetiségi önkormányzatok és költségvetési szerveik</t>
  </si>
  <si>
    <t>B166</t>
  </si>
  <si>
    <t xml:space="preserve">  - ebből fejezeti kezelésű </t>
  </si>
  <si>
    <t>B167</t>
  </si>
  <si>
    <t>13</t>
  </si>
  <si>
    <t xml:space="preserve">Működési célú támogatások államháztartáson belülről 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</si>
  <si>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</si>
  <si>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</si>
  <si>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</si>
  <si>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</si>
  <si>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</si>
  <si>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</si>
  <si>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</si>
  <si>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</si>
  <si>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</si>
  <si>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</si>
  <si>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</si>
  <si>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</si>
  <si>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</si>
  <si>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</si>
  <si>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</si>
  <si>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</si>
  <si>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</si>
  <si>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 xml:space="preserve">Felhalmozási célú támogatások államháztartáson belülről 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</si>
  <si>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</si>
  <si>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</si>
  <si>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</si>
  <si>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</si>
  <si>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</si>
  <si>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</si>
  <si>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</si>
  <si>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</si>
  <si>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</si>
  <si>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</si>
  <si>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</si>
  <si>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</si>
  <si>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</si>
  <si>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</si>
  <si>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</si>
  <si>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</si>
  <si>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</si>
  <si>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</si>
  <si>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</si>
  <si>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</si>
  <si>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</si>
  <si>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</si>
  <si>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</si>
  <si>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</si>
  <si>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</si>
  <si>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</si>
  <si>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</si>
  <si>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</si>
  <si>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</si>
  <si>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</si>
  <si>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</si>
  <si>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</si>
  <si>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</si>
  <si>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</si>
  <si>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</si>
  <si>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</t>
  </si>
  <si>
    <t>B35</t>
  </si>
  <si>
    <t>32</t>
  </si>
  <si>
    <t xml:space="preserve">Egyéb közhatalmi bevételek </t>
  </si>
  <si>
    <t>B36</t>
  </si>
  <si>
    <t>33</t>
  </si>
  <si>
    <t xml:space="preserve">Közhatalmi bevételek 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</si>
  <si>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</si>
  <si>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</si>
  <si>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</si>
  <si>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</si>
  <si>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</si>
  <si>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</si>
  <si>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</si>
  <si>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</si>
  <si>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</si>
  <si>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</si>
  <si>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 xml:space="preserve">    - ebből ÁHT-n belülre közvetített</t>
  </si>
  <si>
    <t>B4031</t>
  </si>
  <si>
    <t xml:space="preserve">    - ebből áht-n kívülre közvetített</t>
  </si>
  <si>
    <t>B4032</t>
  </si>
  <si>
    <t>37</t>
  </si>
  <si>
    <t xml:space="preserve">Tulajdonosi bevételek 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</si>
  <si>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</si>
  <si>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</si>
  <si>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</si>
  <si>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</si>
  <si>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</si>
  <si>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</si>
  <si>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</si>
  <si>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</si>
  <si>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</si>
  <si>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</si>
  <si>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</si>
  <si>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</si>
  <si>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</si>
  <si>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</si>
  <si>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</si>
  <si>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</si>
  <si>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</si>
  <si>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</si>
  <si>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</si>
  <si>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</si>
  <si>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</si>
  <si>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</si>
  <si>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</si>
  <si>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</si>
  <si>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</si>
  <si>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</si>
  <si>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</si>
  <si>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</si>
  <si>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</si>
  <si>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</si>
  <si>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</si>
  <si>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</si>
  <si>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</si>
  <si>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</si>
  <si>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</si>
  <si>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</si>
  <si>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</si>
  <si>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</si>
  <si>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</si>
  <si>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</si>
  <si>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</si>
  <si>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</si>
  <si>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</si>
  <si>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</si>
  <si>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</si>
  <si>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</si>
  <si>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</si>
  <si>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</si>
  <si>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</si>
  <si>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</si>
  <si>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</si>
  <si>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</si>
  <si>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 xml:space="preserve">Hitel-, kölcsönfelvétel államháztartáson kívülről </t>
  </si>
  <si>
    <t>B811</t>
  </si>
  <si>
    <t>Belföldi értékpapírok bevételei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</si>
  <si>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</si>
  <si>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</si>
  <si>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</si>
  <si>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</si>
  <si>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</si>
  <si>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</si>
  <si>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</si>
  <si>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</si>
  <si>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</si>
  <si>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</si>
  <si>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</si>
  <si>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</si>
  <si>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</si>
  <si>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</si>
  <si>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</si>
  <si>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</si>
  <si>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</si>
  <si>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</si>
  <si>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</si>
  <si>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Külföldi finanszírozás bevételei</t>
  </si>
  <si>
    <t>B82</t>
  </si>
  <si>
    <t xml:space="preserve">Finanszírozási bevételek </t>
  </si>
  <si>
    <t>B8</t>
  </si>
  <si>
    <t xml:space="preserve">Összes bevétel </t>
  </si>
  <si>
    <t>Kiadások</t>
  </si>
  <si>
    <t>ÖSSZESEN</t>
  </si>
  <si>
    <t xml:space="preserve">Kultúrház 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</si>
  <si>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</si>
  <si>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</si>
  <si>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</si>
  <si>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</si>
  <si>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</si>
  <si>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</si>
  <si>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</si>
  <si>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</si>
  <si>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</si>
  <si>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</si>
  <si>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</si>
  <si>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</si>
  <si>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</si>
  <si>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</si>
  <si>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</si>
  <si>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</si>
  <si>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</si>
  <si>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</si>
  <si>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</si>
  <si>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</si>
  <si>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</si>
  <si>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</si>
  <si>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</si>
  <si>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</si>
  <si>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</si>
  <si>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</si>
  <si>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</si>
  <si>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</si>
  <si>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</si>
  <si>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</si>
  <si>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</si>
  <si>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</si>
  <si>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</si>
  <si>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</si>
  <si>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</si>
  <si>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</si>
  <si>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K5061</t>
  </si>
  <si>
    <t>K5062</t>
  </si>
  <si>
    <t>K5063</t>
  </si>
  <si>
    <t xml:space="preserve">  - ebből fejezeti kezelésű kv-i sz-nek (Rendőrség)</t>
  </si>
  <si>
    <t>K5064</t>
  </si>
  <si>
    <t>K50651</t>
  </si>
  <si>
    <t xml:space="preserve">  - ebből köznevelési társulásnak </t>
  </si>
  <si>
    <t>K50652</t>
  </si>
  <si>
    <t xml:space="preserve">  - ebből szociális társulásnak</t>
  </si>
  <si>
    <t>K50653</t>
  </si>
  <si>
    <t>K5066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</si>
  <si>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</si>
  <si>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</si>
  <si>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</si>
  <si>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</si>
  <si>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</si>
  <si>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</si>
  <si>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</si>
  <si>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</si>
  <si>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</si>
  <si>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</si>
  <si>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</si>
  <si>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</si>
  <si>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 xml:space="preserve">Egyéb működési célú kiadások </t>
  </si>
  <si>
    <t>K5</t>
  </si>
  <si>
    <t>Immateriális javak, vagy jogok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</si>
  <si>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</si>
  <si>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</si>
  <si>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</si>
  <si>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</si>
  <si>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</si>
  <si>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</si>
  <si>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</si>
  <si>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</si>
  <si>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</si>
  <si>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</si>
  <si>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</si>
  <si>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</si>
  <si>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</si>
  <si>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</si>
  <si>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</si>
  <si>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</si>
  <si>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</si>
  <si>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</si>
  <si>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</si>
  <si>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</si>
  <si>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</si>
  <si>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</si>
  <si>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</si>
  <si>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</si>
  <si>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</si>
  <si>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</si>
  <si>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</si>
  <si>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</si>
  <si>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</si>
  <si>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</si>
  <si>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</si>
  <si>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</si>
  <si>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</si>
  <si>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</si>
  <si>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</si>
  <si>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</si>
  <si>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</si>
  <si>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</si>
  <si>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</si>
  <si>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</si>
  <si>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</si>
  <si>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</si>
  <si>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</si>
  <si>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Költségvetési kiadások</t>
  </si>
  <si>
    <t>K1-K8</t>
  </si>
  <si>
    <t>Hitel-, kölcsöntörlesztés államháztartáson kívülre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</si>
  <si>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</si>
  <si>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</si>
  <si>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</si>
  <si>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</si>
  <si>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</si>
  <si>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</si>
  <si>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</si>
  <si>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</si>
  <si>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</si>
  <si>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</si>
  <si>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</si>
  <si>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</si>
  <si>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</si>
  <si>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</si>
  <si>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</si>
  <si>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</si>
  <si>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</si>
  <si>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Külföldi finanszírozás kiadásai</t>
  </si>
  <si>
    <t>K92</t>
  </si>
  <si>
    <t xml:space="preserve">Finanszírozási kiadások </t>
  </si>
  <si>
    <t>K9</t>
  </si>
  <si>
    <t xml:space="preserve">Összes kiadás </t>
  </si>
  <si>
    <t>Felújítások</t>
  </si>
  <si>
    <t>Eredeti előirányzat</t>
  </si>
  <si>
    <t>Változás</t>
  </si>
  <si>
    <t xml:space="preserve">ÖNK Kultúrház tető felúj </t>
  </si>
  <si>
    <t>ÖNK "Autósbolt" temetkezési iroda tetőfelúj</t>
  </si>
  <si>
    <t xml:space="preserve">ÖNK Pgytp sportöltöző felújítás </t>
  </si>
  <si>
    <t>ÖNK tervek(Hétszín, Műv Ház, Ady felúj, járda)</t>
  </si>
  <si>
    <t xml:space="preserve">ÖNK KEOP napelemes pályázat (Süni, Városháza) </t>
  </si>
  <si>
    <t>ÖH informatikai eszk felúj</t>
  </si>
  <si>
    <t>ÖH egyéb gép, berend eszköz felúj</t>
  </si>
  <si>
    <t xml:space="preserve">ÖNK Pgytp lapostető szigetelési munkák ABC Pgytp </t>
  </si>
  <si>
    <t>ÖNK tervek felújítási pályázatokhoz</t>
  </si>
  <si>
    <t>ÖNK II. Rákóczi F Ált Isk tető felújítás</t>
  </si>
  <si>
    <t>ÖNK Süni óvoda terasz felújítás II. ütem</t>
  </si>
  <si>
    <t xml:space="preserve">ÖNK Hivatal emeleti 4 db vizesblokk felúj </t>
  </si>
  <si>
    <t>ÖNK Kossuth u. 26. szolg lakás épület felújítás</t>
  </si>
  <si>
    <t>ÖNK szennyvíz telep előtti épület vizesblokk, villany</t>
  </si>
  <si>
    <t>változás</t>
  </si>
  <si>
    <t>ÖNK településrendezési terv</t>
  </si>
  <si>
    <t xml:space="preserve">ÖNK emlékmű pályázat </t>
  </si>
  <si>
    <t>ÖNK Ady internet hálózat bővítés</t>
  </si>
  <si>
    <t>ÖNK urnahely beszerzés köztemető</t>
  </si>
  <si>
    <t>TESZ B1 kút üzembehelyezése</t>
  </si>
  <si>
    <t>TESZ informatikai eszköz beszerzés</t>
  </si>
  <si>
    <t xml:space="preserve">TESZ egyéb gép, berendezés, eszköz beszerz </t>
  </si>
  <si>
    <t>TESZ egyéb gép, berend, eszköz Hoszú közf</t>
  </si>
  <si>
    <t>TESZ egyéb gép, berend, eszköz Út-híd</t>
  </si>
  <si>
    <t>ÖH egyéb gép, berendezés, eszköz beszerz</t>
  </si>
  <si>
    <t>ÖH informatikai eszköz beszerz</t>
  </si>
  <si>
    <t>Süni informatikai eszköz besz</t>
  </si>
  <si>
    <t>Süni egyéb gép,berend, eszköz besz</t>
  </si>
  <si>
    <t>Kultúrház egyéb gép, berend,közműveszköz besz pály</t>
  </si>
  <si>
    <t>ÖNK védőnői szolg. Informatikai, eyéb eszköz besz</t>
  </si>
  <si>
    <t>ÖNK Széchenyi, Liszt, Csokonai u. járdaép terv felülv</t>
  </si>
  <si>
    <t>ÖNK köznevelési int. Tárgyi eszköz beszerzés</t>
  </si>
  <si>
    <t>Süni egyéb gép, eszköz beszerzés</t>
  </si>
  <si>
    <t>ÖNK tervek beruházási pályázatokhoz</t>
  </si>
  <si>
    <t>Kultúr könyvtári polc beszerzés, egyéb eszköz</t>
  </si>
  <si>
    <t>Kultúr WIFI rendszer kibővítés</t>
  </si>
  <si>
    <t>Kultúr Műv ház egyéb eszköz beszerzés (vasaló stb)</t>
  </si>
  <si>
    <t>TESZ hulladékgyűjtő edények beszerzése</t>
  </si>
  <si>
    <t>TESZ buszmegálló beszerzés Kiskovácsi, Pgytp)</t>
  </si>
  <si>
    <t xml:space="preserve">ÖNK térfigyelő kamera vásárlás </t>
  </si>
  <si>
    <t>ÖNK Péti úti temető járdaépítés régi katolikus részen</t>
  </si>
  <si>
    <t>ÖNK Integrált Városfejl Stratégia</t>
  </si>
  <si>
    <t>ÖNK üzletsor falára térkép tábla készítés</t>
  </si>
  <si>
    <t>ÖNK Nyugdíjas club bojler vásárlás</t>
  </si>
  <si>
    <t>ÖNK Városközpont zöldpark kial előkész munk</t>
  </si>
  <si>
    <t>ÖNK TESZ telephely vásárlás</t>
  </si>
  <si>
    <t>Mód ei</t>
  </si>
  <si>
    <t>Mód javaslat</t>
  </si>
  <si>
    <t>Teljesítés 03.31</t>
  </si>
  <si>
    <t>2/a. melléklet</t>
  </si>
  <si>
    <t>2/b. melléklet</t>
  </si>
  <si>
    <t>2.d. melléklet</t>
  </si>
  <si>
    <t>Módosított ei</t>
  </si>
  <si>
    <t>1b. melléklet</t>
  </si>
  <si>
    <t>2.e. melléklet</t>
  </si>
  <si>
    <t>Módosított előirányzat</t>
  </si>
  <si>
    <t>1.a melléklet</t>
  </si>
  <si>
    <t xml:space="preserve">állami támogatások részletezése </t>
  </si>
  <si>
    <t>Ft-ban</t>
  </si>
  <si>
    <t>Rovatrend</t>
  </si>
  <si>
    <t>Forint</t>
  </si>
  <si>
    <t xml:space="preserve">Önkormányzatok működési támogatásai      </t>
  </si>
  <si>
    <t>1.)Helyi önkormányzatok működésének általános támogatása</t>
  </si>
  <si>
    <t>MUTATÓ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</si>
  <si>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</si>
  <si>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</si>
  <si>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</si>
  <si>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</si>
  <si>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</si>
  <si>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</si>
  <si>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külterülettel kapcs feladatok</t>
  </si>
  <si>
    <t>2.)Települési önkorm. Egyes köznevelési feladatainak támoga</t>
  </si>
  <si>
    <t>óvodapedagógusok bértámogatása  8 hó</t>
  </si>
  <si>
    <t>óvodaped munkáját közvetlenül segítők bértámogatása  8 hó</t>
  </si>
  <si>
    <t>óvodapedagógusok bértámogatása  4 hó</t>
  </si>
  <si>
    <t>óvodaped munkáját közvetlenül segítők bértámogatása  4 hó</t>
  </si>
  <si>
    <t>óvodapedagógusok bértámog KIEGÉSZÍTÉS  3 hó</t>
  </si>
  <si>
    <t>Óvoda működtetési támogatás 8 hó</t>
  </si>
  <si>
    <t>Óvoda működtetési támogatás 4 hó</t>
  </si>
  <si>
    <t xml:space="preserve">Kieg tám. Óv pedag minősítéséhez II. kategóriába sorolt </t>
  </si>
  <si>
    <t xml:space="preserve">                                                        Mesterped kategóriába sorolt</t>
  </si>
  <si>
    <t>3.) Tel önk szociális, gyermekjóléti és gyermekétk fel tám</t>
  </si>
  <si>
    <t>gyermekétkeztetés szempontjából elismert dolgozók bértámog</t>
  </si>
  <si>
    <t xml:space="preserve">gyermekétkeztetés üzemeltetési támogatása  </t>
  </si>
  <si>
    <t xml:space="preserve">Hozzájárulás pénzbeli szociális ellátásokhoz </t>
  </si>
  <si>
    <t>Bölcsődei ellátás</t>
  </si>
  <si>
    <t>bölcsődei ellátás hátrányos helyzetű gyermek</t>
  </si>
  <si>
    <t>Családsegítés  B: 6118   Vi: 662 = 6780 fő           (6072,671)</t>
  </si>
  <si>
    <t>gyermekjóléti szolgálat</t>
  </si>
  <si>
    <t>Családsegítés  Kiegészítő  támog.</t>
  </si>
  <si>
    <t xml:space="preserve">gyermekjóléti szolg. Kiegészítő  támog. 0-17 B: 1292   Vi: 128 </t>
  </si>
  <si>
    <t>szociális étkeztetés</t>
  </si>
  <si>
    <t>házi segítségnyújtás</t>
  </si>
  <si>
    <t>időskorúak nappali ellátása</t>
  </si>
  <si>
    <t>4.) Tel önk kulturális feladatainak támogatása</t>
  </si>
  <si>
    <t>könyvtári és közművelődési feladat tám Berhida: 6118 fő</t>
  </si>
  <si>
    <t>Működési célú központosított tám (lakott külterületi fel)</t>
  </si>
  <si>
    <t xml:space="preserve"> ebből külterületi lakos</t>
  </si>
  <si>
    <t xml:space="preserve"> ebből szerkezetátalakítási önk-ok köznevelési feladat tám.</t>
  </si>
  <si>
    <t xml:space="preserve">  - ebből társulások és költségvetési szerveik (Várp Töbc Kist)</t>
  </si>
  <si>
    <t>2014. évről áthúzódó bérkompenzáció</t>
  </si>
  <si>
    <t xml:space="preserve">eredeti  </t>
  </si>
  <si>
    <t>módosított</t>
  </si>
  <si>
    <t>Ágazati pótlék</t>
  </si>
  <si>
    <t>Szoc. Igénylés</t>
  </si>
  <si>
    <t>ebből: foglalkozást helyettesítő támog.</t>
  </si>
  <si>
    <t>ebből: rendszeres szoc. Segély</t>
  </si>
  <si>
    <t>ebből: lakásfenntartási támog.</t>
  </si>
  <si>
    <t>5.)Helyi önkorm. Kiegészítő támogatásai</t>
  </si>
  <si>
    <t>2015. évi bérkompenzáció</t>
  </si>
  <si>
    <t>5. melléklet</t>
  </si>
  <si>
    <t>Közösségi támogatások</t>
  </si>
  <si>
    <t>I. Sporttámogatás Berhida</t>
  </si>
  <si>
    <t>előirányzat</t>
  </si>
  <si>
    <r>
      <t xml:space="preserve">Berhida Öregfiúk </t>
    </r>
    <r>
      <rPr>
        <sz val="8"/>
        <rFont val="Arial"/>
        <family val="2"/>
      </rPr>
      <t>(PSCB- keresztül)</t>
    </r>
  </si>
  <si>
    <t>Berhida Lovasok KSE</t>
  </si>
  <si>
    <t xml:space="preserve"> Pearl Dance R.S.E.</t>
  </si>
  <si>
    <t>II. Közösségi támogatás Berhida</t>
  </si>
  <si>
    <t>1.) Kultúrház keretében</t>
  </si>
  <si>
    <t xml:space="preserve">      Nyugdíjas Klub Berhida</t>
  </si>
  <si>
    <t>Nyugd Klub tiszt díj</t>
  </si>
  <si>
    <t xml:space="preserve">      Nyugdíjas Klub Berhida Népt. és Mazs.cs.</t>
  </si>
  <si>
    <t xml:space="preserve">      Búzavirág Népdalkör</t>
  </si>
  <si>
    <t xml:space="preserve">Búzavirág népdalkör tiszt </t>
  </si>
  <si>
    <t xml:space="preserve">      Kertbarát Kör</t>
  </si>
  <si>
    <t xml:space="preserve">   Berhida Táncegyüttes</t>
  </si>
  <si>
    <t>2.) Műv.Ház keretében</t>
  </si>
  <si>
    <t xml:space="preserve">     Őszi Napfény Nyugdíjas Klub   </t>
  </si>
  <si>
    <t xml:space="preserve">     Őszi Napfény Nyugdíjas Klub    tiszt díj</t>
  </si>
  <si>
    <t xml:space="preserve">     Őszi Napfény Néptánc Csoport </t>
  </si>
  <si>
    <t xml:space="preserve">      PERSZE színjátszó</t>
  </si>
  <si>
    <t xml:space="preserve">     Őszi Napfény Népdalkör</t>
  </si>
  <si>
    <t>3.) Peremartonért Egyesület</t>
  </si>
  <si>
    <t xml:space="preserve"> 4.) Mozgássérültek Veszprém Megyei    Egyesülete Berhidai Csoportja</t>
  </si>
  <si>
    <t>5.) Összefogással Berhidáért Egyesület</t>
  </si>
  <si>
    <t>8.) Berhida Városi Polgárőrség Egyesület</t>
  </si>
  <si>
    <t>Összes közösségi</t>
  </si>
  <si>
    <t xml:space="preserve"> Tartalék</t>
  </si>
  <si>
    <t>2015 évi költségvetés</t>
  </si>
  <si>
    <t xml:space="preserve"> 2015 évi keret </t>
  </si>
  <si>
    <t>Közösségi támogatások 2015 évre</t>
  </si>
  <si>
    <t xml:space="preserve">Peremartoni Sport Club Berhida </t>
  </si>
  <si>
    <t>Tartalék</t>
  </si>
  <si>
    <t>2012 Berhida Szabadidő és Tömegsport Egyesület</t>
  </si>
  <si>
    <r>
      <t xml:space="preserve">      Pere Rúzs Tánccsoport                                      </t>
    </r>
    <r>
      <rPr>
        <b/>
        <i/>
        <sz val="9"/>
        <rFont val="Arial"/>
        <family val="2"/>
      </rPr>
      <t xml:space="preserve">                  (Peremartonért Egyesületen keresztül)</t>
    </r>
  </si>
  <si>
    <t xml:space="preserve">                                    BERHIDA VÁROS ÖNKORMÁNYZATA</t>
  </si>
  <si>
    <t>4. melléklet</t>
  </si>
  <si>
    <t>2015.évi MÉRLEGTERV</t>
  </si>
  <si>
    <t>a működési és felhalmozási célú bevételi és kiadási előirányzatokról</t>
  </si>
  <si>
    <t xml:space="preserve">A </t>
  </si>
  <si>
    <t>B</t>
  </si>
  <si>
    <t>C</t>
  </si>
  <si>
    <t xml:space="preserve">D </t>
  </si>
  <si>
    <t xml:space="preserve">E </t>
  </si>
  <si>
    <t>F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</si>
  <si>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</si>
  <si>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</si>
  <si>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</si>
  <si>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</si>
  <si>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</si>
  <si>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</si>
  <si>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</si>
  <si>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</si>
  <si>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</si>
  <si>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</si>
  <si>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</si>
  <si>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</si>
  <si>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Dologi kiadások</t>
  </si>
  <si>
    <t>d.)</t>
  </si>
  <si>
    <t>Működési átvett pénzeszközök</t>
  </si>
  <si>
    <t>Ellátottak pénzbeli jutt</t>
  </si>
  <si>
    <t>e.)</t>
  </si>
  <si>
    <t>Műk. C. maradvány igénybevét.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</si>
  <si>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</si>
  <si>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</si>
  <si>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</si>
  <si>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</si>
  <si>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</si>
  <si>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</si>
  <si>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</si>
  <si>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</si>
  <si>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</si>
  <si>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</si>
  <si>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</si>
  <si>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</si>
  <si>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</si>
  <si>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</si>
  <si>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</si>
  <si>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</si>
  <si>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</si>
  <si>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</si>
  <si>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Felhalm c maradvány igénybev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</si>
  <si>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</si>
  <si>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</si>
  <si>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</si>
  <si>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</si>
  <si>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</si>
  <si>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</si>
  <si>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</si>
  <si>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</si>
  <si>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</si>
  <si>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</si>
  <si>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ellátottak pénzbeli juttatásai</t>
  </si>
  <si>
    <t>6. melléklet</t>
  </si>
  <si>
    <t>2015. év</t>
  </si>
  <si>
    <t>A</t>
  </si>
  <si>
    <t xml:space="preserve">B </t>
  </si>
  <si>
    <t>D</t>
  </si>
  <si>
    <t>E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</si>
  <si>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</si>
  <si>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</si>
  <si>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</si>
  <si>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</si>
  <si>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</si>
  <si>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</si>
  <si>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</si>
  <si>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Pénzbeli ellátások összesen</t>
  </si>
  <si>
    <t>Rendsz szoc segély 03 hóig önr</t>
  </si>
  <si>
    <t>foglal hely tám 03 hóig önrész</t>
  </si>
  <si>
    <t xml:space="preserve">Lakásfenntartási tám. </t>
  </si>
  <si>
    <t>Települési támogatás</t>
  </si>
  <si>
    <t>Lakhatási támog</t>
  </si>
  <si>
    <t>Gyermekvéd.támog.</t>
  </si>
  <si>
    <t>Bursa Hung. (ösztöndíj tám)</t>
  </si>
  <si>
    <t>Temetési segély</t>
  </si>
  <si>
    <t xml:space="preserve">Átmeneti segély </t>
  </si>
  <si>
    <t>Köztemetés</t>
  </si>
  <si>
    <t>Közgyógyell,betegséggel kapcs</t>
  </si>
  <si>
    <t>Berhida Város Önkormányzatának</t>
  </si>
  <si>
    <t>2015. Évi költségvetéséhez</t>
  </si>
  <si>
    <t xml:space="preserve">Az Önkormányzat saját bevételének alakulásáról </t>
  </si>
  <si>
    <t>10.  melléklet</t>
  </si>
  <si>
    <t xml:space="preserve">F </t>
  </si>
  <si>
    <t>Sorszám</t>
  </si>
  <si>
    <t xml:space="preserve">Bevételi jogcím </t>
  </si>
  <si>
    <t>2015 év</t>
  </si>
  <si>
    <t>2016 év</t>
  </si>
  <si>
    <t>2017 év</t>
  </si>
  <si>
    <t>2018 év</t>
  </si>
  <si>
    <t xml:space="preserve">bevételi </t>
  </si>
  <si>
    <t>építmény adó</t>
  </si>
  <si>
    <t>magánszemélyek kommunális adója</t>
  </si>
  <si>
    <t>iparűzési adó</t>
  </si>
  <si>
    <t>önk-i vagyon értékesítésből sz bev</t>
  </si>
  <si>
    <t>osztalék, hozam bevétel</t>
  </si>
  <si>
    <t>tárgyi eszköz és imm jószág értékes sz bev</t>
  </si>
  <si>
    <t>bírság, pótlék és díj bevétel</t>
  </si>
  <si>
    <t>kezességvállalással kapcsolatos megtérülés</t>
  </si>
  <si>
    <t>10.</t>
  </si>
  <si>
    <t>Összesen:</t>
  </si>
  <si>
    <t>13. melléklet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</si>
  <si>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</si>
  <si>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</si>
  <si>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</si>
  <si>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</si>
  <si>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</si>
  <si>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</si>
  <si>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</si>
  <si>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</si>
  <si>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</si>
  <si>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</si>
  <si>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</si>
  <si>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</si>
  <si>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</si>
  <si>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</si>
  <si>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</si>
  <si>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</si>
  <si>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</si>
  <si>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</si>
  <si>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</si>
  <si>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</si>
  <si>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</si>
  <si>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</si>
  <si>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</si>
  <si>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</si>
  <si>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</si>
  <si>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</si>
  <si>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</si>
  <si>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</si>
  <si>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</si>
  <si>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</si>
  <si>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</si>
  <si>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>Áht belüli megelőleg visszafiz</t>
  </si>
  <si>
    <t>Kultúr hangtechnika  (pl:keverő) riasztó, hangjelző tel</t>
  </si>
  <si>
    <t>ÖNK Köztemető szennyvízelvezetés, öntözővíz leválasztás</t>
  </si>
  <si>
    <t>a 10/2015. (VI.15.) önkormányzati rendelethez</t>
  </si>
  <si>
    <t>1.a melléklet a 6/2015. (III.3.) önkormányzati rendelethez</t>
  </si>
  <si>
    <t>1c. melléklet</t>
  </si>
  <si>
    <t>1.b melléklet a 6/2015. (III.3.) önkormányzati rendelethez</t>
  </si>
  <si>
    <t>2.a melléklet a 6/2015. (III.3.) önkormányzati rendelethez</t>
  </si>
  <si>
    <t>2.b melléklet a 6/2015. (III.3.) önkormányzati rendelethez</t>
  </si>
  <si>
    <t>4. melléklet a 6/2015. (III.3.) önkormányzati rendelethez</t>
  </si>
  <si>
    <t>5. melléklet a 6/2015. (III.3.) önkormányzati rendelethez</t>
  </si>
  <si>
    <t>6. melléklet a 6/2015. (III.3.) önkormányzati rendelethez</t>
  </si>
  <si>
    <t>10. melléklet a 6/2015. (III.3.) önkormányzati rendelethez</t>
  </si>
  <si>
    <t>13. melléklet a 6/2015. (III.3.)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</si>
</sst>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\ ##########"/>
    <numFmt numFmtId="167" formatCode="0__"/>
    <numFmt numFmtId="168" formatCode="_-* #,##0.0\ _F_t_-;\-* #,##0.0\ _F_t_-;_-* &quot;-&quot;??\ _F_t_-;_-@_-"/>
    <numFmt numFmtId="169" formatCode="0.0000"/>
    <numFmt numFmtId="170" formatCode="0.000"/>
    <numFmt numFmtId="171" formatCode="0.0"/>
    <numFmt numFmtId="172" formatCode="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 CE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/>
      <bottom/>
    </border>
    <border>
      <left style="thin"/>
      <right style="thin"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>
        <color indexed="22"/>
      </top>
      <bottom>
        <color indexed="63"/>
      </bottom>
    </border>
    <border>
      <left style="thin"/>
      <right style="thin"/>
      <top style="dashed">
        <color indexed="22"/>
      </top>
      <bottom>
        <color indexed="63"/>
      </bottom>
    </border>
    <border>
      <left>
        <color indexed="63"/>
      </left>
      <right style="thin"/>
      <top style="dashed">
        <color indexed="22"/>
      </top>
      <bottom>
        <color indexed="63"/>
      </bottom>
    </border>
    <border>
      <left style="thin"/>
      <right>
        <color indexed="63"/>
      </right>
      <top style="dashed">
        <color indexed="22"/>
      </top>
      <bottom>
        <color indexed="63"/>
      </bottom>
    </border>
    <border>
      <left style="thick"/>
      <right style="thin"/>
      <top style="dashed">
        <color indexed="22"/>
      </top>
      <bottom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ashed">
        <color indexed="22"/>
      </bottom>
    </border>
    <border>
      <left style="thin"/>
      <right style="thin"/>
      <top>
        <color indexed="63"/>
      </top>
      <bottom style="dashed">
        <color indexed="22"/>
      </bottom>
    </border>
    <border>
      <left>
        <color indexed="63"/>
      </left>
      <right style="thin"/>
      <top>
        <color indexed="63"/>
      </top>
      <bottom style="dashed">
        <color indexed="22"/>
      </bottom>
    </border>
    <border>
      <left style="thin"/>
      <right>
        <color indexed="63"/>
      </right>
      <top>
        <color indexed="63"/>
      </top>
      <bottom style="dashed">
        <color indexed="22"/>
      </bottom>
    </border>
    <border>
      <left style="thick"/>
      <right style="thin"/>
      <top/>
      <bottom style="dashed">
        <color indexed="22"/>
      </bottom>
    </border>
    <border>
      <left style="medium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ck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thick"/>
      <right style="thin"/>
      <top style="mediumDashed"/>
      <bottom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80" applyFont="1">
      <alignment/>
      <protection/>
    </xf>
    <xf numFmtId="0" fontId="4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6" fillId="0" borderId="0" xfId="80" applyFont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3" fontId="10" fillId="33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3" fontId="10" fillId="34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3" fontId="10" fillId="34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165" fontId="5" fillId="35" borderId="14" xfId="50" applyNumberFormat="1" applyFont="1" applyFill="1" applyBorder="1" applyAlignment="1">
      <alignment/>
    </xf>
    <xf numFmtId="165" fontId="11" fillId="35" borderId="14" xfId="50" applyNumberFormat="1" applyFont="1" applyFill="1" applyBorder="1" applyAlignment="1">
      <alignment/>
    </xf>
    <xf numFmtId="165" fontId="5" fillId="0" borderId="14" xfId="50" applyNumberFormat="1" applyFont="1" applyBorder="1" applyAlignment="1">
      <alignment/>
    </xf>
    <xf numFmtId="165" fontId="11" fillId="0" borderId="14" xfId="50" applyNumberFormat="1" applyFont="1" applyBorder="1" applyAlignment="1">
      <alignment/>
    </xf>
    <xf numFmtId="165" fontId="12" fillId="0" borderId="14" xfId="50" applyNumberFormat="1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165" fontId="15" fillId="0" borderId="0" xfId="5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66" fontId="8" fillId="0" borderId="14" xfId="0" applyNumberFormat="1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horizontal="right" vertical="center"/>
    </xf>
    <xf numFmtId="166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3" fontId="10" fillId="34" borderId="14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vertical="center"/>
    </xf>
    <xf numFmtId="167" fontId="10" fillId="0" borderId="15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166" fontId="8" fillId="0" borderId="17" xfId="0" applyNumberFormat="1" applyFont="1" applyFill="1" applyBorder="1" applyAlignment="1">
      <alignment vertical="center"/>
    </xf>
    <xf numFmtId="3" fontId="8" fillId="34" borderId="17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166" fontId="8" fillId="0" borderId="21" xfId="0" applyNumberFormat="1" applyFont="1" applyFill="1" applyBorder="1" applyAlignment="1">
      <alignment vertical="center"/>
    </xf>
    <xf numFmtId="3" fontId="8" fillId="34" borderId="18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0" fillId="34" borderId="17" xfId="0" applyFill="1" applyBorder="1" applyAlignment="1">
      <alignment/>
    </xf>
    <xf numFmtId="0" fontId="9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0" fillId="0" borderId="0" xfId="80" applyFont="1">
      <alignment/>
      <protection/>
    </xf>
    <xf numFmtId="0" fontId="1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" fillId="35" borderId="14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73" applyFont="1" applyBorder="1">
      <alignment/>
      <protection/>
    </xf>
    <xf numFmtId="0" fontId="20" fillId="0" borderId="14" xfId="82" applyFont="1" applyBorder="1">
      <alignment/>
      <protection/>
    </xf>
    <xf numFmtId="0" fontId="20" fillId="0" borderId="22" xfId="82" applyFont="1" applyBorder="1">
      <alignment/>
      <protection/>
    </xf>
    <xf numFmtId="0" fontId="21" fillId="0" borderId="23" xfId="77" applyFont="1" applyBorder="1">
      <alignment/>
      <protection/>
    </xf>
    <xf numFmtId="165" fontId="15" fillId="0" borderId="14" xfId="51" applyNumberFormat="1" applyFont="1" applyBorder="1" applyAlignment="1">
      <alignment/>
    </xf>
    <xf numFmtId="165" fontId="15" fillId="0" borderId="14" xfId="51" applyNumberFormat="1" applyFont="1" applyFill="1" applyBorder="1" applyAlignment="1">
      <alignment horizontal="right"/>
    </xf>
    <xf numFmtId="165" fontId="2" fillId="35" borderId="14" xfId="51" applyNumberFormat="1" applyFont="1" applyFill="1" applyBorder="1" applyAlignment="1">
      <alignment/>
    </xf>
    <xf numFmtId="0" fontId="22" fillId="0" borderId="0" xfId="68" applyFont="1">
      <alignment/>
      <protection/>
    </xf>
    <xf numFmtId="0" fontId="21" fillId="0" borderId="0" xfId="68" applyFont="1" applyAlignment="1">
      <alignment/>
      <protection/>
    </xf>
    <xf numFmtId="0" fontId="17" fillId="0" borderId="0" xfId="68" applyAlignment="1">
      <alignment/>
      <protection/>
    </xf>
    <xf numFmtId="0" fontId="21" fillId="0" borderId="0" xfId="68" applyFont="1" applyBorder="1" applyAlignment="1">
      <alignment/>
      <protection/>
    </xf>
    <xf numFmtId="0" fontId="17" fillId="33" borderId="0" xfId="68" applyFill="1">
      <alignment/>
      <protection/>
    </xf>
    <xf numFmtId="0" fontId="17" fillId="0" borderId="0" xfId="68">
      <alignment/>
      <protection/>
    </xf>
    <xf numFmtId="0" fontId="20" fillId="0" borderId="0" xfId="68" applyFont="1" applyAlignment="1">
      <alignment horizontal="center"/>
      <protection/>
    </xf>
    <xf numFmtId="0" fontId="23" fillId="0" borderId="0" xfId="85" applyFont="1">
      <alignment/>
      <protection/>
    </xf>
    <xf numFmtId="0" fontId="24" fillId="0" borderId="0" xfId="68" applyFont="1" applyProtection="1">
      <alignment/>
      <protection locked="0"/>
    </xf>
    <xf numFmtId="0" fontId="24" fillId="0" borderId="0" xfId="68" applyFont="1">
      <alignment/>
      <protection/>
    </xf>
    <xf numFmtId="0" fontId="23" fillId="0" borderId="24" xfId="85" applyFont="1" applyBorder="1">
      <alignment/>
      <protection/>
    </xf>
    <xf numFmtId="0" fontId="23" fillId="0" borderId="0" xfId="85" applyFont="1" applyBorder="1">
      <alignment/>
      <protection/>
    </xf>
    <xf numFmtId="0" fontId="24" fillId="0" borderId="16" xfId="68" applyFont="1" applyBorder="1">
      <alignment/>
      <protection/>
    </xf>
    <xf numFmtId="0" fontId="24" fillId="0" borderId="17" xfId="68" applyFont="1" applyBorder="1">
      <alignment/>
      <protection/>
    </xf>
    <xf numFmtId="0" fontId="24" fillId="0" borderId="25" xfId="68" applyFont="1" applyBorder="1">
      <alignment/>
      <protection/>
    </xf>
    <xf numFmtId="0" fontId="17" fillId="0" borderId="16" xfId="68" applyBorder="1" applyAlignment="1">
      <alignment horizontal="center"/>
      <protection/>
    </xf>
    <xf numFmtId="0" fontId="24" fillId="0" borderId="26" xfId="68" applyFont="1" applyBorder="1">
      <alignment/>
      <protection/>
    </xf>
    <xf numFmtId="0" fontId="17" fillId="0" borderId="17" xfId="68" applyBorder="1" applyAlignment="1">
      <alignment horizontal="center"/>
      <protection/>
    </xf>
    <xf numFmtId="0" fontId="24" fillId="0" borderId="27" xfId="68" applyFont="1" applyBorder="1">
      <alignment/>
      <protection/>
    </xf>
    <xf numFmtId="0" fontId="24" fillId="0" borderId="28" xfId="68" applyFont="1" applyBorder="1">
      <alignment/>
      <protection/>
    </xf>
    <xf numFmtId="0" fontId="17" fillId="0" borderId="27" xfId="68" applyBorder="1">
      <alignment/>
      <protection/>
    </xf>
    <xf numFmtId="0" fontId="17" fillId="33" borderId="21" xfId="68" applyFill="1" applyBorder="1">
      <alignment/>
      <protection/>
    </xf>
    <xf numFmtId="3" fontId="24" fillId="35" borderId="21" xfId="43" applyNumberFormat="1" applyFont="1" applyFill="1" applyBorder="1" applyAlignment="1" applyProtection="1">
      <alignment/>
      <protection/>
    </xf>
    <xf numFmtId="0" fontId="17" fillId="0" borderId="29" xfId="68" applyBorder="1">
      <alignment/>
      <protection/>
    </xf>
    <xf numFmtId="0" fontId="24" fillId="0" borderId="30" xfId="68" applyFont="1" applyBorder="1">
      <alignment/>
      <protection/>
    </xf>
    <xf numFmtId="0" fontId="17" fillId="36" borderId="21" xfId="68" applyFont="1" applyFill="1" applyBorder="1">
      <alignment/>
      <protection/>
    </xf>
    <xf numFmtId="0" fontId="25" fillId="0" borderId="31" xfId="78" applyFont="1" applyFill="1" applyBorder="1">
      <alignment/>
      <protection/>
    </xf>
    <xf numFmtId="0" fontId="25" fillId="0" borderId="32" xfId="78" applyFont="1" applyFill="1" applyBorder="1">
      <alignment/>
      <protection/>
    </xf>
    <xf numFmtId="165" fontId="26" fillId="0" borderId="22" xfId="43" applyNumberFormat="1" applyFont="1" applyFill="1" applyBorder="1" applyAlignment="1" applyProtection="1">
      <alignment/>
      <protection/>
    </xf>
    <xf numFmtId="0" fontId="17" fillId="0" borderId="31" xfId="68" applyFill="1" applyBorder="1">
      <alignment/>
      <protection/>
    </xf>
    <xf numFmtId="3" fontId="17" fillId="36" borderId="33" xfId="43" applyNumberFormat="1" applyFill="1" applyBorder="1" applyAlignment="1" applyProtection="1">
      <alignment/>
      <protection/>
    </xf>
    <xf numFmtId="165" fontId="26" fillId="0" borderId="34" xfId="43" applyNumberFormat="1" applyFont="1" applyFill="1" applyBorder="1" applyAlignment="1" applyProtection="1">
      <alignment/>
      <protection/>
    </xf>
    <xf numFmtId="168" fontId="26" fillId="0" borderId="22" xfId="43" applyNumberFormat="1" applyFont="1" applyFill="1" applyBorder="1" applyAlignment="1" applyProtection="1">
      <alignment/>
      <protection/>
    </xf>
    <xf numFmtId="3" fontId="17" fillId="36" borderId="35" xfId="43" applyNumberFormat="1" applyFill="1" applyBorder="1" applyAlignment="1" applyProtection="1">
      <alignment/>
      <protection/>
    </xf>
    <xf numFmtId="0" fontId="25" fillId="33" borderId="31" xfId="78" applyFont="1" applyFill="1" applyBorder="1">
      <alignment/>
      <protection/>
    </xf>
    <xf numFmtId="3" fontId="17" fillId="36" borderId="31" xfId="43" applyNumberFormat="1" applyFill="1" applyBorder="1" applyAlignment="1" applyProtection="1">
      <alignment/>
      <protection/>
    </xf>
    <xf numFmtId="3" fontId="17" fillId="36" borderId="36" xfId="43" applyNumberFormat="1" applyFill="1" applyBorder="1" applyAlignment="1" applyProtection="1">
      <alignment/>
      <protection/>
    </xf>
    <xf numFmtId="165" fontId="26" fillId="33" borderId="34" xfId="43" applyNumberFormat="1" applyFont="1" applyFill="1" applyBorder="1" applyAlignment="1" applyProtection="1">
      <alignment/>
      <protection/>
    </xf>
    <xf numFmtId="165" fontId="26" fillId="33" borderId="22" xfId="43" applyNumberFormat="1" applyFont="1" applyFill="1" applyBorder="1" applyAlignment="1" applyProtection="1">
      <alignment/>
      <protection/>
    </xf>
    <xf numFmtId="0" fontId="25" fillId="33" borderId="37" xfId="68" applyFont="1" applyFill="1" applyBorder="1">
      <alignment/>
      <protection/>
    </xf>
    <xf numFmtId="0" fontId="25" fillId="0" borderId="32" xfId="68" applyFont="1" applyFill="1" applyBorder="1">
      <alignment/>
      <protection/>
    </xf>
    <xf numFmtId="3" fontId="17" fillId="36" borderId="38" xfId="43" applyNumberFormat="1" applyFill="1" applyBorder="1" applyAlignment="1" applyProtection="1">
      <alignment/>
      <protection/>
    </xf>
    <xf numFmtId="0" fontId="25" fillId="0" borderId="37" xfId="68" applyFont="1" applyFill="1" applyBorder="1">
      <alignment/>
      <protection/>
    </xf>
    <xf numFmtId="165" fontId="17" fillId="0" borderId="0" xfId="43" applyNumberFormat="1" applyFont="1" applyFill="1" applyBorder="1" applyAlignment="1" applyProtection="1">
      <alignment/>
      <protection/>
    </xf>
    <xf numFmtId="3" fontId="25" fillId="36" borderId="39" xfId="43" applyNumberFormat="1" applyFont="1" applyFill="1" applyBorder="1" applyAlignment="1" applyProtection="1">
      <alignment/>
      <protection/>
    </xf>
    <xf numFmtId="165" fontId="17" fillId="0" borderId="24" xfId="43" applyNumberFormat="1" applyFont="1" applyFill="1" applyBorder="1" applyAlignment="1" applyProtection="1">
      <alignment/>
      <protection/>
    </xf>
    <xf numFmtId="3" fontId="25" fillId="36" borderId="40" xfId="43" applyNumberFormat="1" applyFont="1" applyFill="1" applyBorder="1" applyAlignment="1" applyProtection="1">
      <alignment/>
      <protection/>
    </xf>
    <xf numFmtId="0" fontId="24" fillId="0" borderId="30" xfId="68" applyFont="1" applyFill="1" applyBorder="1">
      <alignment/>
      <protection/>
    </xf>
    <xf numFmtId="0" fontId="24" fillId="0" borderId="28" xfId="68" applyFont="1" applyFill="1" applyBorder="1">
      <alignment/>
      <protection/>
    </xf>
    <xf numFmtId="165" fontId="24" fillId="0" borderId="27" xfId="43" applyNumberFormat="1" applyFont="1" applyFill="1" applyBorder="1" applyAlignment="1" applyProtection="1">
      <alignment/>
      <protection/>
    </xf>
    <xf numFmtId="0" fontId="24" fillId="0" borderId="21" xfId="68" applyFont="1" applyFill="1" applyBorder="1" applyProtection="1">
      <alignment/>
      <protection locked="0"/>
    </xf>
    <xf numFmtId="165" fontId="24" fillId="0" borderId="29" xfId="43" applyNumberFormat="1" applyFont="1" applyFill="1" applyBorder="1" applyAlignment="1" applyProtection="1">
      <alignment/>
      <protection/>
    </xf>
    <xf numFmtId="3" fontId="24" fillId="35" borderId="41" xfId="43" applyNumberFormat="1" applyFont="1" applyFill="1" applyBorder="1" applyAlignment="1" applyProtection="1">
      <alignment/>
      <protection/>
    </xf>
    <xf numFmtId="0" fontId="17" fillId="0" borderId="42" xfId="68" applyFont="1" applyFill="1" applyBorder="1">
      <alignment/>
      <protection/>
    </xf>
    <xf numFmtId="0" fontId="17" fillId="0" borderId="32" xfId="68" applyFont="1" applyFill="1" applyBorder="1">
      <alignment/>
      <protection/>
    </xf>
    <xf numFmtId="0" fontId="17" fillId="0" borderId="31" xfId="68" applyFill="1" applyBorder="1" applyProtection="1">
      <alignment/>
      <protection locked="0"/>
    </xf>
    <xf numFmtId="165" fontId="26" fillId="36" borderId="31" xfId="43" applyNumberFormat="1" applyFont="1" applyFill="1" applyBorder="1" applyAlignment="1">
      <alignment/>
    </xf>
    <xf numFmtId="168" fontId="26" fillId="33" borderId="22" xfId="43" applyNumberFormat="1" applyFont="1" applyFill="1" applyBorder="1" applyAlignment="1" applyProtection="1">
      <alignment/>
      <protection/>
    </xf>
    <xf numFmtId="165" fontId="26" fillId="36" borderId="35" xfId="43" applyNumberFormat="1" applyFont="1" applyFill="1" applyBorder="1" applyAlignment="1">
      <alignment/>
    </xf>
    <xf numFmtId="0" fontId="17" fillId="0" borderId="43" xfId="68" applyFont="1" applyFill="1" applyBorder="1">
      <alignment/>
      <protection/>
    </xf>
    <xf numFmtId="0" fontId="17" fillId="0" borderId="44" xfId="68" applyFont="1" applyFill="1" applyBorder="1">
      <alignment/>
      <protection/>
    </xf>
    <xf numFmtId="165" fontId="26" fillId="0" borderId="45" xfId="43" applyNumberFormat="1" applyFont="1" applyFill="1" applyBorder="1" applyAlignment="1" applyProtection="1">
      <alignment/>
      <protection/>
    </xf>
    <xf numFmtId="0" fontId="17" fillId="0" borderId="46" xfId="68" applyFill="1" applyBorder="1" applyProtection="1">
      <alignment/>
      <protection locked="0"/>
    </xf>
    <xf numFmtId="165" fontId="26" fillId="33" borderId="47" xfId="43" applyNumberFormat="1" applyFont="1" applyFill="1" applyBorder="1" applyAlignment="1" applyProtection="1">
      <alignment/>
      <protection/>
    </xf>
    <xf numFmtId="165" fontId="26" fillId="36" borderId="36" xfId="43" applyNumberFormat="1" applyFont="1" applyFill="1" applyBorder="1" applyAlignment="1">
      <alignment/>
    </xf>
    <xf numFmtId="165" fontId="26" fillId="36" borderId="48" xfId="43" applyNumberFormat="1" applyFont="1" applyFill="1" applyBorder="1" applyAlignment="1">
      <alignment/>
    </xf>
    <xf numFmtId="165" fontId="26" fillId="36" borderId="14" xfId="43" applyNumberFormat="1" applyFont="1" applyFill="1" applyBorder="1" applyAlignment="1">
      <alignment/>
    </xf>
    <xf numFmtId="165" fontId="26" fillId="36" borderId="49" xfId="43" applyNumberFormat="1" applyFont="1" applyFill="1" applyBorder="1" applyAlignment="1">
      <alignment/>
    </xf>
    <xf numFmtId="165" fontId="27" fillId="0" borderId="50" xfId="43" applyNumberFormat="1" applyFont="1" applyFill="1" applyBorder="1" applyAlignment="1" applyProtection="1">
      <alignment/>
      <protection/>
    </xf>
    <xf numFmtId="165" fontId="27" fillId="35" borderId="21" xfId="43" applyNumberFormat="1" applyFont="1" applyFill="1" applyBorder="1" applyAlignment="1">
      <alignment/>
    </xf>
    <xf numFmtId="165" fontId="27" fillId="0" borderId="51" xfId="43" applyNumberFormat="1" applyFont="1" applyFill="1" applyBorder="1" applyAlignment="1" applyProtection="1">
      <alignment/>
      <protection/>
    </xf>
    <xf numFmtId="165" fontId="27" fillId="0" borderId="27" xfId="43" applyNumberFormat="1" applyFont="1" applyFill="1" applyBorder="1" applyAlignment="1" applyProtection="1">
      <alignment/>
      <protection/>
    </xf>
    <xf numFmtId="165" fontId="24" fillId="35" borderId="41" xfId="43" applyNumberFormat="1" applyFont="1" applyFill="1" applyBorder="1" applyAlignment="1">
      <alignment/>
    </xf>
    <xf numFmtId="0" fontId="17" fillId="0" borderId="52" xfId="68" applyFont="1" applyFill="1" applyBorder="1">
      <alignment/>
      <protection/>
    </xf>
    <xf numFmtId="0" fontId="17" fillId="0" borderId="53" xfId="68" applyFont="1" applyFill="1" applyBorder="1">
      <alignment/>
      <protection/>
    </xf>
    <xf numFmtId="165" fontId="26" fillId="0" borderId="54" xfId="43" applyNumberFormat="1" applyFont="1" applyFill="1" applyBorder="1" applyAlignment="1" applyProtection="1">
      <alignment/>
      <protection/>
    </xf>
    <xf numFmtId="0" fontId="17" fillId="0" borderId="55" xfId="68" applyFill="1" applyBorder="1" applyProtection="1">
      <alignment/>
      <protection locked="0"/>
    </xf>
    <xf numFmtId="165" fontId="26" fillId="0" borderId="56" xfId="43" applyNumberFormat="1" applyFont="1" applyFill="1" applyBorder="1" applyAlignment="1" applyProtection="1">
      <alignment/>
      <protection/>
    </xf>
    <xf numFmtId="165" fontId="26" fillId="36" borderId="32" xfId="43" applyNumberFormat="1" applyFont="1" applyFill="1" applyBorder="1" applyAlignment="1">
      <alignment/>
    </xf>
    <xf numFmtId="0" fontId="17" fillId="0" borderId="57" xfId="68" applyFont="1" applyFill="1" applyBorder="1">
      <alignment/>
      <protection/>
    </xf>
    <xf numFmtId="0" fontId="17" fillId="0" borderId="58" xfId="68" applyFont="1" applyFill="1" applyBorder="1">
      <alignment/>
      <protection/>
    </xf>
    <xf numFmtId="165" fontId="26" fillId="0" borderId="59" xfId="43" applyNumberFormat="1" applyFont="1" applyFill="1" applyBorder="1" applyAlignment="1" applyProtection="1">
      <alignment/>
      <protection/>
    </xf>
    <xf numFmtId="0" fontId="17" fillId="0" borderId="37" xfId="68" applyFill="1" applyBorder="1" applyProtection="1">
      <alignment/>
      <protection locked="0"/>
    </xf>
    <xf numFmtId="165" fontId="26" fillId="0" borderId="60" xfId="43" applyNumberFormat="1" applyFont="1" applyFill="1" applyBorder="1" applyAlignment="1" applyProtection="1">
      <alignment/>
      <protection/>
    </xf>
    <xf numFmtId="0" fontId="17" fillId="33" borderId="57" xfId="68" applyFont="1" applyFill="1" applyBorder="1">
      <alignment/>
      <protection/>
    </xf>
    <xf numFmtId="165" fontId="26" fillId="36" borderId="0" xfId="43" applyNumberFormat="1" applyFont="1" applyFill="1" applyBorder="1" applyAlignment="1">
      <alignment/>
    </xf>
    <xf numFmtId="165" fontId="26" fillId="0" borderId="0" xfId="43" applyNumberFormat="1" applyFont="1" applyFill="1" applyBorder="1" applyAlignment="1" applyProtection="1">
      <alignment/>
      <protection/>
    </xf>
    <xf numFmtId="165" fontId="26" fillId="36" borderId="61" xfId="43" applyNumberFormat="1" applyFont="1" applyFill="1" applyBorder="1" applyAlignment="1">
      <alignment/>
    </xf>
    <xf numFmtId="0" fontId="17" fillId="0" borderId="31" xfId="68" applyBorder="1">
      <alignment/>
      <protection/>
    </xf>
    <xf numFmtId="165" fontId="26" fillId="0" borderId="47" xfId="43" applyNumberFormat="1" applyFont="1" applyFill="1" applyBorder="1" applyAlignment="1" applyProtection="1">
      <alignment/>
      <protection/>
    </xf>
    <xf numFmtId="165" fontId="26" fillId="36" borderId="62" xfId="43" applyNumberFormat="1" applyFont="1" applyFill="1" applyBorder="1" applyAlignment="1">
      <alignment/>
    </xf>
    <xf numFmtId="0" fontId="24" fillId="0" borderId="21" xfId="68" applyFont="1" applyBorder="1">
      <alignment/>
      <protection/>
    </xf>
    <xf numFmtId="0" fontId="17" fillId="0" borderId="32" xfId="68" applyBorder="1">
      <alignment/>
      <protection/>
    </xf>
    <xf numFmtId="0" fontId="24" fillId="0" borderId="63" xfId="68" applyFont="1" applyFill="1" applyBorder="1">
      <alignment/>
      <protection/>
    </xf>
    <xf numFmtId="0" fontId="24" fillId="0" borderId="64" xfId="68" applyFont="1" applyFill="1" applyBorder="1">
      <alignment/>
      <protection/>
    </xf>
    <xf numFmtId="165" fontId="27" fillId="0" borderId="65" xfId="43" applyNumberFormat="1" applyFont="1" applyFill="1" applyBorder="1" applyAlignment="1" applyProtection="1">
      <alignment/>
      <protection/>
    </xf>
    <xf numFmtId="0" fontId="24" fillId="0" borderId="64" xfId="68" applyFont="1" applyBorder="1">
      <alignment/>
      <protection/>
    </xf>
    <xf numFmtId="165" fontId="27" fillId="35" borderId="33" xfId="43" applyNumberFormat="1" applyFont="1" applyFill="1" applyBorder="1" applyAlignment="1">
      <alignment/>
    </xf>
    <xf numFmtId="165" fontId="27" fillId="0" borderId="66" xfId="43" applyNumberFormat="1" applyFont="1" applyFill="1" applyBorder="1" applyAlignment="1" applyProtection="1">
      <alignment/>
      <protection/>
    </xf>
    <xf numFmtId="165" fontId="27" fillId="35" borderId="64" xfId="43" applyNumberFormat="1" applyFont="1" applyFill="1" applyBorder="1" applyAlignment="1">
      <alignment/>
    </xf>
    <xf numFmtId="0" fontId="24" fillId="0" borderId="14" xfId="68" applyFont="1" applyFill="1" applyBorder="1">
      <alignment/>
      <protection/>
    </xf>
    <xf numFmtId="165" fontId="27" fillId="0" borderId="14" xfId="43" applyNumberFormat="1" applyFont="1" applyFill="1" applyBorder="1" applyAlignment="1" applyProtection="1">
      <alignment/>
      <protection/>
    </xf>
    <xf numFmtId="0" fontId="24" fillId="0" borderId="14" xfId="68" applyFont="1" applyBorder="1">
      <alignment/>
      <protection/>
    </xf>
    <xf numFmtId="165" fontId="26" fillId="33" borderId="15" xfId="43" applyNumberFormat="1" applyFont="1" applyFill="1" applyBorder="1" applyAlignment="1">
      <alignment/>
    </xf>
    <xf numFmtId="165" fontId="27" fillId="0" borderId="67" xfId="43" applyNumberFormat="1" applyFont="1" applyFill="1" applyBorder="1" applyAlignment="1" applyProtection="1">
      <alignment/>
      <protection/>
    </xf>
    <xf numFmtId="165" fontId="27" fillId="0" borderId="68" xfId="43" applyNumberFormat="1" applyFont="1" applyFill="1" applyBorder="1" applyAlignment="1" applyProtection="1">
      <alignment/>
      <protection/>
    </xf>
    <xf numFmtId="165" fontId="26" fillId="37" borderId="14" xfId="43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28" fillId="0" borderId="42" xfId="68" applyFont="1" applyFill="1" applyBorder="1">
      <alignment/>
      <protection/>
    </xf>
    <xf numFmtId="0" fontId="17" fillId="0" borderId="69" xfId="68" applyFont="1" applyFill="1" applyBorder="1">
      <alignment/>
      <protection/>
    </xf>
    <xf numFmtId="0" fontId="17" fillId="0" borderId="70" xfId="68" applyFont="1" applyFill="1" applyBorder="1">
      <alignment/>
      <protection/>
    </xf>
    <xf numFmtId="165" fontId="26" fillId="0" borderId="71" xfId="43" applyNumberFormat="1" applyFont="1" applyFill="1" applyBorder="1" applyAlignment="1" applyProtection="1">
      <alignment/>
      <protection/>
    </xf>
    <xf numFmtId="0" fontId="17" fillId="0" borderId="72" xfId="68" applyBorder="1">
      <alignment/>
      <protection/>
    </xf>
    <xf numFmtId="165" fontId="26" fillId="36" borderId="72" xfId="43" applyNumberFormat="1" applyFont="1" applyFill="1" applyBorder="1" applyAlignment="1">
      <alignment/>
    </xf>
    <xf numFmtId="165" fontId="26" fillId="0" borderId="73" xfId="43" applyNumberFormat="1" applyFont="1" applyFill="1" applyBorder="1" applyAlignment="1" applyProtection="1">
      <alignment/>
      <protection/>
    </xf>
    <xf numFmtId="165" fontId="26" fillId="36" borderId="70" xfId="43" applyNumberFormat="1" applyFont="1" applyFill="1" applyBorder="1" applyAlignment="1">
      <alignment/>
    </xf>
    <xf numFmtId="0" fontId="24" fillId="0" borderId="17" xfId="68" applyFont="1" applyFill="1" applyBorder="1">
      <alignment/>
      <protection/>
    </xf>
    <xf numFmtId="165" fontId="27" fillId="0" borderId="17" xfId="43" applyNumberFormat="1" applyFont="1" applyFill="1" applyBorder="1" applyAlignment="1" applyProtection="1">
      <alignment/>
      <protection/>
    </xf>
    <xf numFmtId="165" fontId="26" fillId="33" borderId="16" xfId="43" applyNumberFormat="1" applyFont="1" applyFill="1" applyBorder="1" applyAlignment="1">
      <alignment/>
    </xf>
    <xf numFmtId="165" fontId="27" fillId="0" borderId="74" xfId="43" applyNumberFormat="1" applyFont="1" applyFill="1" applyBorder="1" applyAlignment="1" applyProtection="1">
      <alignment/>
      <protection/>
    </xf>
    <xf numFmtId="165" fontId="27" fillId="0" borderId="75" xfId="43" applyNumberFormat="1" applyFont="1" applyFill="1" applyBorder="1" applyAlignment="1" applyProtection="1">
      <alignment/>
      <protection/>
    </xf>
    <xf numFmtId="165" fontId="26" fillId="33" borderId="17" xfId="43" applyNumberFormat="1" applyFont="1" applyFill="1" applyBorder="1" applyAlignment="1">
      <alignment/>
    </xf>
    <xf numFmtId="0" fontId="24" fillId="0" borderId="76" xfId="68" applyFont="1" applyFill="1" applyBorder="1">
      <alignment/>
      <protection/>
    </xf>
    <xf numFmtId="0" fontId="17" fillId="0" borderId="77" xfId="68" applyFont="1" applyFill="1" applyBorder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35" borderId="78" xfId="0" applyFill="1" applyBorder="1" applyAlignment="1">
      <alignment/>
    </xf>
    <xf numFmtId="165" fontId="12" fillId="35" borderId="80" xfId="40" applyNumberFormat="1" applyFont="1" applyFill="1" applyBorder="1" applyAlignment="1">
      <alignment/>
    </xf>
    <xf numFmtId="165" fontId="12" fillId="0" borderId="81" xfId="40" applyNumberFormat="1" applyFont="1" applyBorder="1" applyAlignment="1">
      <alignment/>
    </xf>
    <xf numFmtId="0" fontId="3" fillId="0" borderId="0" xfId="75">
      <alignment/>
      <protection/>
    </xf>
    <xf numFmtId="0" fontId="9" fillId="0" borderId="0" xfId="74" applyFont="1" applyAlignment="1">
      <alignment horizontal="center"/>
      <protection/>
    </xf>
    <xf numFmtId="0" fontId="3" fillId="0" borderId="0" xfId="74">
      <alignment/>
      <protection/>
    </xf>
    <xf numFmtId="0" fontId="3" fillId="0" borderId="0" xfId="81" applyFont="1">
      <alignment/>
      <protection/>
    </xf>
    <xf numFmtId="0" fontId="3" fillId="33" borderId="0" xfId="75" applyFill="1">
      <alignment/>
      <protection/>
    </xf>
    <xf numFmtId="0" fontId="3" fillId="33" borderId="0" xfId="75" applyFill="1" applyAlignment="1">
      <alignment/>
      <protection/>
    </xf>
    <xf numFmtId="0" fontId="9" fillId="33" borderId="14" xfId="75" applyFont="1" applyFill="1" applyBorder="1" applyAlignment="1">
      <alignment/>
      <protection/>
    </xf>
    <xf numFmtId="0" fontId="3" fillId="0" borderId="82" xfId="75" applyBorder="1">
      <alignment/>
      <protection/>
    </xf>
    <xf numFmtId="0" fontId="3" fillId="0" borderId="68" xfId="75" applyBorder="1">
      <alignment/>
      <protection/>
    </xf>
    <xf numFmtId="3" fontId="3" fillId="33" borderId="83" xfId="75" applyNumberFormat="1" applyFill="1" applyBorder="1" applyAlignment="1">
      <alignment horizontal="right" vertical="center"/>
      <protection/>
    </xf>
    <xf numFmtId="3" fontId="9" fillId="33" borderId="84" xfId="75" applyNumberFormat="1" applyFont="1" applyFill="1" applyBorder="1" applyAlignment="1">
      <alignment horizontal="center" vertical="center"/>
      <protection/>
    </xf>
    <xf numFmtId="0" fontId="3" fillId="0" borderId="15" xfId="75" applyBorder="1" applyAlignment="1">
      <alignment horizontal="left" vertical="center"/>
      <protection/>
    </xf>
    <xf numFmtId="3" fontId="9" fillId="33" borderId="83" xfId="75" applyNumberFormat="1" applyFont="1" applyFill="1" applyBorder="1" applyAlignment="1">
      <alignment horizontal="right" vertical="center"/>
      <protection/>
    </xf>
    <xf numFmtId="0" fontId="9" fillId="0" borderId="21" xfId="75" applyFont="1" applyBorder="1" applyAlignment="1">
      <alignment horizontal="left" vertical="center"/>
      <protection/>
    </xf>
    <xf numFmtId="0" fontId="9" fillId="0" borderId="27" xfId="75" applyFont="1" applyBorder="1">
      <alignment/>
      <protection/>
    </xf>
    <xf numFmtId="0" fontId="9" fillId="0" borderId="50" xfId="75" applyFont="1" applyBorder="1">
      <alignment/>
      <protection/>
    </xf>
    <xf numFmtId="3" fontId="9" fillId="33" borderId="41" xfId="75" applyNumberFormat="1" applyFont="1" applyFill="1" applyBorder="1" applyAlignment="1">
      <alignment horizontal="right" vertical="center"/>
      <protection/>
    </xf>
    <xf numFmtId="3" fontId="9" fillId="33" borderId="85" xfId="75" applyNumberFormat="1" applyFont="1" applyFill="1" applyBorder="1">
      <alignment/>
      <protection/>
    </xf>
    <xf numFmtId="3" fontId="3" fillId="33" borderId="86" xfId="75" applyNumberFormat="1" applyFill="1" applyBorder="1">
      <alignment/>
      <protection/>
    </xf>
    <xf numFmtId="3" fontId="3" fillId="33" borderId="87" xfId="75" applyNumberFormat="1" applyFill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9" fillId="0" borderId="0" xfId="74" applyFont="1" applyAlignment="1">
      <alignment horizontal="left"/>
      <protection/>
    </xf>
    <xf numFmtId="0" fontId="9" fillId="0" borderId="0" xfId="74" applyFont="1">
      <alignment/>
      <protection/>
    </xf>
    <xf numFmtId="0" fontId="6" fillId="0" borderId="0" xfId="74" applyFont="1">
      <alignment/>
      <protection/>
    </xf>
    <xf numFmtId="0" fontId="16" fillId="0" borderId="0" xfId="83" applyBorder="1">
      <alignment/>
      <protection/>
    </xf>
    <xf numFmtId="0" fontId="3" fillId="38" borderId="32" xfId="74" applyFill="1" applyBorder="1">
      <alignment/>
      <protection/>
    </xf>
    <xf numFmtId="0" fontId="3" fillId="0" borderId="32" xfId="74" applyBorder="1">
      <alignment/>
      <protection/>
    </xf>
    <xf numFmtId="0" fontId="3" fillId="0" borderId="32" xfId="74" applyFont="1" applyBorder="1">
      <alignment/>
      <protection/>
    </xf>
    <xf numFmtId="0" fontId="3" fillId="38" borderId="14" xfId="74" applyFill="1" applyBorder="1">
      <alignment/>
      <protection/>
    </xf>
    <xf numFmtId="0" fontId="3" fillId="0" borderId="20" xfId="74" applyBorder="1">
      <alignment/>
      <protection/>
    </xf>
    <xf numFmtId="0" fontId="3" fillId="0" borderId="32" xfId="74" applyFill="1" applyBorder="1">
      <alignment/>
      <protection/>
    </xf>
    <xf numFmtId="0" fontId="3" fillId="39" borderId="14" xfId="74" applyFill="1" applyBorder="1">
      <alignment/>
      <protection/>
    </xf>
    <xf numFmtId="0" fontId="3" fillId="0" borderId="0" xfId="74" applyBorder="1">
      <alignment/>
      <protection/>
    </xf>
    <xf numFmtId="0" fontId="16" fillId="0" borderId="0" xfId="83">
      <alignment/>
      <protection/>
    </xf>
    <xf numFmtId="0" fontId="23" fillId="0" borderId="0" xfId="83" applyFont="1">
      <alignment/>
      <protection/>
    </xf>
    <xf numFmtId="0" fontId="23" fillId="0" borderId="0" xfId="83" applyFont="1" applyAlignment="1">
      <alignment horizontal="left"/>
      <protection/>
    </xf>
    <xf numFmtId="0" fontId="3" fillId="0" borderId="0" xfId="79" applyFont="1">
      <alignment/>
      <protection/>
    </xf>
    <xf numFmtId="0" fontId="6" fillId="0" borderId="0" xfId="79" applyFont="1">
      <alignment/>
      <protection/>
    </xf>
    <xf numFmtId="0" fontId="16" fillId="0" borderId="0" xfId="83" applyFont="1">
      <alignment/>
      <protection/>
    </xf>
    <xf numFmtId="0" fontId="23" fillId="39" borderId="17" xfId="83" applyFont="1" applyFill="1" applyBorder="1">
      <alignment/>
      <protection/>
    </xf>
    <xf numFmtId="0" fontId="23" fillId="39" borderId="20" xfId="83" applyFont="1" applyFill="1" applyBorder="1">
      <alignment/>
      <protection/>
    </xf>
    <xf numFmtId="0" fontId="16" fillId="38" borderId="14" xfId="83" applyFill="1" applyBorder="1">
      <alignment/>
      <protection/>
    </xf>
    <xf numFmtId="0" fontId="16" fillId="0" borderId="32" xfId="83" applyFont="1" applyBorder="1">
      <alignment/>
      <protection/>
    </xf>
    <xf numFmtId="9" fontId="16" fillId="0" borderId="32" xfId="83" applyNumberFormat="1" applyFont="1" applyBorder="1" applyAlignment="1">
      <alignment horizontal="left"/>
      <protection/>
    </xf>
    <xf numFmtId="0" fontId="32" fillId="0" borderId="0" xfId="83" applyFont="1">
      <alignment/>
      <protection/>
    </xf>
    <xf numFmtId="0" fontId="16" fillId="0" borderId="20" xfId="83" applyFont="1" applyBorder="1">
      <alignment/>
      <protection/>
    </xf>
    <xf numFmtId="0" fontId="23" fillId="0" borderId="14" xfId="83" applyFont="1" applyBorder="1">
      <alignment/>
      <protection/>
    </xf>
    <xf numFmtId="0" fontId="16" fillId="0" borderId="14" xfId="83" applyFont="1" applyBorder="1">
      <alignment/>
      <protection/>
    </xf>
    <xf numFmtId="0" fontId="16" fillId="0" borderId="32" xfId="83" applyBorder="1">
      <alignment/>
      <protection/>
    </xf>
    <xf numFmtId="0" fontId="33" fillId="0" borderId="0" xfId="83" applyFont="1">
      <alignment/>
      <protection/>
    </xf>
    <xf numFmtId="0" fontId="16" fillId="0" borderId="0" xfId="83" applyFill="1" applyBorder="1">
      <alignment/>
      <protection/>
    </xf>
    <xf numFmtId="0" fontId="16" fillId="0" borderId="31" xfId="83" applyFill="1" applyBorder="1">
      <alignment/>
      <protection/>
    </xf>
    <xf numFmtId="0" fontId="16" fillId="0" borderId="31" xfId="83" applyBorder="1">
      <alignment/>
      <protection/>
    </xf>
    <xf numFmtId="0" fontId="3" fillId="0" borderId="0" xfId="70">
      <alignment/>
      <protection/>
    </xf>
    <xf numFmtId="0" fontId="9" fillId="0" borderId="0" xfId="70" applyFont="1">
      <alignment/>
      <protection/>
    </xf>
    <xf numFmtId="0" fontId="3" fillId="0" borderId="0" xfId="70" applyAlignment="1">
      <alignment horizontal="center"/>
      <protection/>
    </xf>
    <xf numFmtId="0" fontId="6" fillId="0" borderId="0" xfId="70" applyFont="1">
      <alignment/>
      <protection/>
    </xf>
    <xf numFmtId="0" fontId="35" fillId="39" borderId="17" xfId="70" applyFont="1" applyFill="1" applyBorder="1" applyAlignment="1">
      <alignment horizontal="center"/>
      <protection/>
    </xf>
    <xf numFmtId="0" fontId="35" fillId="39" borderId="75" xfId="70" applyFont="1" applyFill="1" applyBorder="1" applyAlignment="1">
      <alignment horizontal="center"/>
      <protection/>
    </xf>
    <xf numFmtId="0" fontId="36" fillId="39" borderId="32" xfId="70" applyFont="1" applyFill="1" applyBorder="1">
      <alignment/>
      <protection/>
    </xf>
    <xf numFmtId="0" fontId="36" fillId="39" borderId="22" xfId="70" applyFont="1" applyFill="1" applyBorder="1">
      <alignment/>
      <protection/>
    </xf>
    <xf numFmtId="0" fontId="35" fillId="39" borderId="22" xfId="70" applyFont="1" applyFill="1" applyBorder="1" applyAlignment="1">
      <alignment horizontal="center"/>
      <protection/>
    </xf>
    <xf numFmtId="0" fontId="35" fillId="39" borderId="20" xfId="70" applyFont="1" applyFill="1" applyBorder="1" applyAlignment="1">
      <alignment horizontal="center"/>
      <protection/>
    </xf>
    <xf numFmtId="0" fontId="35" fillId="39" borderId="88" xfId="70" applyFont="1" applyFill="1" applyBorder="1" applyAlignment="1">
      <alignment horizontal="center"/>
      <protection/>
    </xf>
    <xf numFmtId="0" fontId="16" fillId="0" borderId="14" xfId="70" applyFont="1" applyBorder="1" applyAlignment="1">
      <alignment horizontal="center"/>
      <protection/>
    </xf>
    <xf numFmtId="0" fontId="16" fillId="0" borderId="68" xfId="70" applyFont="1" applyBorder="1">
      <alignment/>
      <protection/>
    </xf>
    <xf numFmtId="165" fontId="16" fillId="0" borderId="68" xfId="44" applyNumberFormat="1" applyFont="1" applyBorder="1" applyAlignment="1">
      <alignment horizontal="right"/>
    </xf>
    <xf numFmtId="0" fontId="23" fillId="39" borderId="14" xfId="70" applyFont="1" applyFill="1" applyBorder="1" applyAlignment="1">
      <alignment horizontal="center"/>
      <protection/>
    </xf>
    <xf numFmtId="0" fontId="23" fillId="39" borderId="14" xfId="70" applyFont="1" applyFill="1" applyBorder="1">
      <alignment/>
      <protection/>
    </xf>
    <xf numFmtId="165" fontId="23" fillId="39" borderId="14" xfId="44" applyNumberFormat="1" applyFont="1" applyFill="1" applyBorder="1" applyAlignment="1">
      <alignment horizontal="right"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0" fontId="27" fillId="35" borderId="14" xfId="70" applyFont="1" applyFill="1" applyBorder="1">
      <alignment/>
      <protection/>
    </xf>
    <xf numFmtId="0" fontId="26" fillId="35" borderId="14" xfId="70" applyFont="1" applyFill="1" applyBorder="1">
      <alignment/>
      <protection/>
    </xf>
    <xf numFmtId="0" fontId="26" fillId="35" borderId="32" xfId="70" applyFont="1" applyFill="1" applyBorder="1">
      <alignment/>
      <protection/>
    </xf>
    <xf numFmtId="0" fontId="26" fillId="0" borderId="14" xfId="70" applyFont="1" applyBorder="1" applyAlignment="1">
      <alignment horizontal="justify" wrapText="1"/>
      <protection/>
    </xf>
    <xf numFmtId="165" fontId="26" fillId="0" borderId="14" xfId="44" applyNumberFormat="1" applyFont="1" applyBorder="1" applyAlignment="1">
      <alignment horizontal="right" wrapText="1"/>
    </xf>
    <xf numFmtId="1" fontId="26" fillId="0" borderId="14" xfId="70" applyNumberFormat="1" applyFont="1" applyBorder="1">
      <alignment/>
      <protection/>
    </xf>
    <xf numFmtId="1" fontId="3" fillId="0" borderId="0" xfId="70" applyNumberFormat="1" applyFont="1">
      <alignment/>
      <protection/>
    </xf>
    <xf numFmtId="0" fontId="26" fillId="0" borderId="14" xfId="70" applyFont="1" applyFill="1" applyBorder="1" applyAlignment="1">
      <alignment horizontal="justify" wrapText="1"/>
      <protection/>
    </xf>
    <xf numFmtId="165" fontId="26" fillId="0" borderId="14" xfId="44" applyNumberFormat="1" applyFont="1" applyFill="1" applyBorder="1" applyAlignment="1">
      <alignment horizontal="right" wrapText="1"/>
    </xf>
    <xf numFmtId="0" fontId="27" fillId="37" borderId="14" xfId="70" applyFont="1" applyFill="1" applyBorder="1" applyAlignment="1">
      <alignment horizontal="justify" wrapText="1"/>
      <protection/>
    </xf>
    <xf numFmtId="165" fontId="26" fillId="37" borderId="14" xfId="44" applyNumberFormat="1" applyFont="1" applyFill="1" applyBorder="1" applyAlignment="1">
      <alignment horizontal="right" wrapText="1"/>
    </xf>
    <xf numFmtId="0" fontId="27" fillId="37" borderId="14" xfId="70" applyFont="1" applyFill="1" applyBorder="1" applyAlignment="1">
      <alignment wrapText="1"/>
      <protection/>
    </xf>
    <xf numFmtId="165" fontId="27" fillId="37" borderId="14" xfId="44" applyNumberFormat="1" applyFont="1" applyFill="1" applyBorder="1" applyAlignment="1">
      <alignment horizontal="right" wrapText="1"/>
    </xf>
    <xf numFmtId="1" fontId="3" fillId="0" borderId="0" xfId="70" applyNumberFormat="1">
      <alignment/>
      <protection/>
    </xf>
    <xf numFmtId="0" fontId="16" fillId="33" borderId="0" xfId="83" applyFont="1" applyFill="1" applyBorder="1">
      <alignment/>
      <protection/>
    </xf>
    <xf numFmtId="0" fontId="26" fillId="33" borderId="14" xfId="70" applyFont="1" applyFill="1" applyBorder="1" applyAlignment="1">
      <alignment wrapText="1"/>
      <protection/>
    </xf>
    <xf numFmtId="165" fontId="26" fillId="33" borderId="14" xfId="44" applyNumberFormat="1" applyFont="1" applyFill="1" applyBorder="1" applyAlignment="1">
      <alignment horizontal="right" wrapText="1"/>
    </xf>
    <xf numFmtId="1" fontId="3" fillId="33" borderId="0" xfId="70" applyNumberFormat="1" applyFont="1" applyFill="1">
      <alignment/>
      <protection/>
    </xf>
    <xf numFmtId="0" fontId="3" fillId="33" borderId="0" xfId="70" applyFont="1" applyFill="1">
      <alignment/>
      <protection/>
    </xf>
    <xf numFmtId="0" fontId="26" fillId="0" borderId="14" xfId="70" applyFont="1" applyBorder="1" applyAlignment="1">
      <alignment wrapText="1"/>
      <protection/>
    </xf>
    <xf numFmtId="165" fontId="27" fillId="0" borderId="14" xfId="44" applyNumberFormat="1" applyFont="1" applyBorder="1" applyAlignment="1">
      <alignment horizontal="right" wrapText="1"/>
    </xf>
    <xf numFmtId="0" fontId="27" fillId="35" borderId="14" xfId="70" applyFont="1" applyFill="1" applyBorder="1" applyAlignment="1">
      <alignment wrapText="1"/>
      <protection/>
    </xf>
    <xf numFmtId="165" fontId="27" fillId="35" borderId="14" xfId="44" applyNumberFormat="1" applyFont="1" applyFill="1" applyBorder="1" applyAlignment="1">
      <alignment horizontal="right" wrapText="1"/>
    </xf>
    <xf numFmtId="0" fontId="26" fillId="0" borderId="14" xfId="70" applyFont="1" applyFill="1" applyBorder="1" applyAlignment="1">
      <alignment wrapText="1"/>
      <protection/>
    </xf>
    <xf numFmtId="167" fontId="12" fillId="0" borderId="14" xfId="84" applyNumberFormat="1" applyFont="1" applyFill="1" applyBorder="1" applyAlignment="1">
      <alignment horizontal="left" vertical="center" wrapText="1"/>
      <protection/>
    </xf>
    <xf numFmtId="165" fontId="12" fillId="0" borderId="14" xfId="44" applyNumberFormat="1" applyFont="1" applyFill="1" applyBorder="1" applyAlignment="1">
      <alignment horizontal="right" vertical="center" wrapText="1"/>
    </xf>
    <xf numFmtId="0" fontId="23" fillId="0" borderId="0" xfId="83" applyFont="1" applyFill="1" applyBorder="1">
      <alignment/>
      <protection/>
    </xf>
    <xf numFmtId="167" fontId="37" fillId="37" borderId="14" xfId="84" applyNumberFormat="1" applyFont="1" applyFill="1" applyBorder="1" applyAlignment="1">
      <alignment horizontal="left" vertical="center" wrapText="1"/>
      <protection/>
    </xf>
    <xf numFmtId="165" fontId="37" fillId="37" borderId="14" xfId="44" applyNumberFormat="1" applyFont="1" applyFill="1" applyBorder="1" applyAlignment="1">
      <alignment horizontal="right" vertical="center" wrapText="1"/>
    </xf>
    <xf numFmtId="1" fontId="9" fillId="0" borderId="0" xfId="70" applyNumberFormat="1" applyFont="1">
      <alignment/>
      <protection/>
    </xf>
    <xf numFmtId="0" fontId="16" fillId="0" borderId="0" xfId="83" applyFont="1" applyFill="1" applyBorder="1">
      <alignment/>
      <protection/>
    </xf>
    <xf numFmtId="0" fontId="3" fillId="0" borderId="0" xfId="70" applyFont="1">
      <alignment/>
      <protection/>
    </xf>
    <xf numFmtId="165" fontId="37" fillId="0" borderId="14" xfId="44" applyNumberFormat="1" applyFont="1" applyFill="1" applyBorder="1" applyAlignment="1">
      <alignment horizontal="right" vertical="center" wrapText="1"/>
    </xf>
    <xf numFmtId="167" fontId="37" fillId="35" borderId="14" xfId="84" applyNumberFormat="1" applyFont="1" applyFill="1" applyBorder="1" applyAlignment="1">
      <alignment horizontal="left" vertical="center" wrapText="1"/>
      <protection/>
    </xf>
    <xf numFmtId="165" fontId="37" fillId="35" borderId="14" xfId="4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9" borderId="14" xfId="74" applyFill="1" applyBorder="1" applyAlignment="1">
      <alignment horizontal="center"/>
      <protection/>
    </xf>
    <xf numFmtId="0" fontId="3" fillId="0" borderId="15" xfId="75" applyBorder="1" applyAlignment="1">
      <alignment horizontal="center" vertical="center"/>
      <protection/>
    </xf>
    <xf numFmtId="0" fontId="3" fillId="0" borderId="82" xfId="75" applyBorder="1">
      <alignment/>
      <protection/>
    </xf>
    <xf numFmtId="0" fontId="3" fillId="0" borderId="68" xfId="75" applyBorder="1">
      <alignment/>
      <protection/>
    </xf>
    <xf numFmtId="0" fontId="9" fillId="0" borderId="89" xfId="75" applyFont="1" applyBorder="1" applyAlignment="1">
      <alignment horizontal="center" vertical="center"/>
      <protection/>
    </xf>
    <xf numFmtId="0" fontId="9" fillId="0" borderId="90" xfId="75" applyFont="1" applyBorder="1" applyAlignment="1">
      <alignment horizontal="center" vertical="center"/>
      <protection/>
    </xf>
    <xf numFmtId="0" fontId="9" fillId="40" borderId="91" xfId="75" applyFont="1" applyFill="1" applyBorder="1" applyAlignment="1">
      <alignment horizontal="center" vertical="center" wrapText="1"/>
      <protection/>
    </xf>
    <xf numFmtId="0" fontId="3" fillId="0" borderId="92" xfId="75" applyBorder="1">
      <alignment/>
      <protection/>
    </xf>
    <xf numFmtId="0" fontId="3" fillId="0" borderId="93" xfId="75" applyBorder="1">
      <alignment/>
      <protection/>
    </xf>
    <xf numFmtId="0" fontId="9" fillId="0" borderId="15" xfId="75" applyFont="1" applyBorder="1" applyAlignment="1">
      <alignment horizontal="left" vertical="center"/>
      <protection/>
    </xf>
    <xf numFmtId="0" fontId="3" fillId="0" borderId="82" xfId="75" applyBorder="1" applyAlignment="1">
      <alignment/>
      <protection/>
    </xf>
    <xf numFmtId="0" fontId="3" fillId="0" borderId="68" xfId="75" applyBorder="1" applyAlignment="1">
      <alignment/>
      <protection/>
    </xf>
    <xf numFmtId="0" fontId="3" fillId="0" borderId="15" xfId="75" applyBorder="1" applyAlignment="1">
      <alignment horizontal="left" vertical="center"/>
      <protection/>
    </xf>
    <xf numFmtId="0" fontId="6" fillId="0" borderId="15" xfId="75" applyFont="1" applyBorder="1" applyAlignment="1">
      <alignment horizontal="center" vertical="center" wrapText="1"/>
      <protection/>
    </xf>
    <xf numFmtId="0" fontId="3" fillId="0" borderId="90" xfId="75" applyBorder="1" applyAlignment="1">
      <alignment horizontal="right" vertical="center"/>
      <protection/>
    </xf>
    <xf numFmtId="0" fontId="9" fillId="39" borderId="91" xfId="75" applyFont="1" applyFill="1" applyBorder="1" applyAlignment="1">
      <alignment horizontal="left" vertical="center"/>
      <protection/>
    </xf>
    <xf numFmtId="0" fontId="9" fillId="0" borderId="15" xfId="75" applyFont="1" applyFill="1" applyBorder="1" applyAlignment="1">
      <alignment horizontal="left" vertical="center"/>
      <protection/>
    </xf>
    <xf numFmtId="0" fontId="3" fillId="0" borderId="82" xfId="75" applyFill="1" applyBorder="1" applyAlignment="1">
      <alignment/>
      <protection/>
    </xf>
    <xf numFmtId="0" fontId="3" fillId="0" borderId="68" xfId="75" applyFill="1" applyBorder="1" applyAlignment="1">
      <alignment/>
      <protection/>
    </xf>
    <xf numFmtId="0" fontId="3" fillId="0" borderId="15" xfId="75" applyFont="1" applyBorder="1" applyAlignment="1">
      <alignment horizontal="left" vertical="center"/>
      <protection/>
    </xf>
    <xf numFmtId="0" fontId="9" fillId="0" borderId="82" xfId="75" applyFont="1" applyBorder="1">
      <alignment/>
      <protection/>
    </xf>
    <xf numFmtId="0" fontId="9" fillId="0" borderId="68" xfId="75" applyFont="1" applyBorder="1">
      <alignment/>
      <protection/>
    </xf>
    <xf numFmtId="0" fontId="9" fillId="0" borderId="15" xfId="75" applyFont="1" applyBorder="1" applyAlignment="1">
      <alignment horizontal="left" vertical="center" wrapText="1"/>
      <protection/>
    </xf>
    <xf numFmtId="0" fontId="3" fillId="33" borderId="16" xfId="75" applyFill="1" applyBorder="1" applyAlignment="1">
      <alignment horizontal="left" vertical="center"/>
      <protection/>
    </xf>
    <xf numFmtId="0" fontId="3" fillId="33" borderId="25" xfId="75" applyFill="1" applyBorder="1">
      <alignment/>
      <protection/>
    </xf>
    <xf numFmtId="0" fontId="3" fillId="33" borderId="75" xfId="75" applyFill="1" applyBorder="1">
      <alignment/>
      <protection/>
    </xf>
    <xf numFmtId="0" fontId="3" fillId="0" borderId="94" xfId="75" applyBorder="1" applyAlignment="1">
      <alignment horizontal="left" vertical="center"/>
      <protection/>
    </xf>
    <xf numFmtId="0" fontId="3" fillId="0" borderId="95" xfId="75" applyBorder="1" applyAlignment="1">
      <alignment horizontal="left" vertical="center"/>
      <protection/>
    </xf>
    <xf numFmtId="0" fontId="3" fillId="0" borderId="96" xfId="75" applyBorder="1" applyAlignment="1">
      <alignment horizontal="left" vertical="center"/>
      <protection/>
    </xf>
    <xf numFmtId="0" fontId="30" fillId="0" borderId="0" xfId="75" applyFont="1" applyBorder="1" applyAlignment="1">
      <alignment horizontal="center"/>
      <protection/>
    </xf>
    <xf numFmtId="0" fontId="3" fillId="0" borderId="15" xfId="75" applyBorder="1" applyAlignment="1">
      <alignment horizontal="center" vertical="center" wrapText="1"/>
      <protection/>
    </xf>
    <xf numFmtId="0" fontId="0" fillId="0" borderId="82" xfId="0" applyBorder="1" applyAlignment="1">
      <alignment wrapText="1"/>
    </xf>
    <xf numFmtId="0" fontId="0" fillId="0" borderId="68" xfId="0" applyBorder="1" applyAlignment="1">
      <alignment wrapText="1"/>
    </xf>
    <xf numFmtId="0" fontId="9" fillId="0" borderId="82" xfId="75" applyFont="1" applyBorder="1" applyAlignment="1">
      <alignment wrapText="1"/>
      <protection/>
    </xf>
    <xf numFmtId="0" fontId="9" fillId="0" borderId="68" xfId="75" applyFont="1" applyBorder="1" applyAlignment="1">
      <alignment wrapText="1"/>
      <protection/>
    </xf>
    <xf numFmtId="0" fontId="9" fillId="0" borderId="82" xfId="75" applyFont="1" applyBorder="1" applyAlignment="1">
      <alignment horizontal="left" vertical="center"/>
      <protection/>
    </xf>
    <xf numFmtId="0" fontId="9" fillId="0" borderId="68" xfId="75" applyFont="1" applyBorder="1" applyAlignment="1">
      <alignment horizontal="left" vertical="center"/>
      <protection/>
    </xf>
    <xf numFmtId="0" fontId="9" fillId="0" borderId="19" xfId="75" applyFont="1" applyBorder="1" applyAlignment="1">
      <alignment horizontal="left" vertical="center"/>
      <protection/>
    </xf>
    <xf numFmtId="0" fontId="9" fillId="0" borderId="97" xfId="75" applyFont="1" applyBorder="1">
      <alignment/>
      <protection/>
    </xf>
    <xf numFmtId="0" fontId="9" fillId="0" borderId="88" xfId="75" applyFont="1" applyBorder="1">
      <alignment/>
      <protection/>
    </xf>
    <xf numFmtId="0" fontId="23" fillId="39" borderId="16" xfId="83" applyFont="1" applyFill="1" applyBorder="1" applyAlignment="1">
      <alignment horizontal="center"/>
      <protection/>
    </xf>
    <xf numFmtId="0" fontId="23" fillId="39" borderId="75" xfId="83" applyFont="1" applyFill="1" applyBorder="1" applyAlignment="1">
      <alignment horizontal="center"/>
      <protection/>
    </xf>
    <xf numFmtId="0" fontId="34" fillId="0" borderId="0" xfId="70" applyFont="1" applyAlignment="1">
      <alignment horizontal="center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Ezres 4 2" xfId="46"/>
    <cellStyle name="Ezres 5" xfId="47"/>
    <cellStyle name="Ezres 6" xfId="48"/>
    <cellStyle name="Ezres 7" xfId="49"/>
    <cellStyle name="Ezres 7 2" xfId="50"/>
    <cellStyle name="Ezres 7 2 2" xfId="51"/>
    <cellStyle name="Figyelmeztetés" xfId="52"/>
    <cellStyle name="Hyperlink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Followed Hyperlink" xfId="64"/>
    <cellStyle name="Magyarázó szöveg" xfId="65"/>
    <cellStyle name="Normál 2" xfId="66"/>
    <cellStyle name="Normál 2 2" xfId="67"/>
    <cellStyle name="Normál 2 3" xfId="68"/>
    <cellStyle name="Normál 2_2014 évi kgvt tábla" xfId="69"/>
    <cellStyle name="Normál 3" xfId="70"/>
    <cellStyle name="Normál 3 2" xfId="71"/>
    <cellStyle name="Normál 4" xfId="72"/>
    <cellStyle name="Normál 4 2" xfId="73"/>
    <cellStyle name="Normál 4 3" xfId="74"/>
    <cellStyle name="Normál 5" xfId="75"/>
    <cellStyle name="Normál 5 2" xfId="76"/>
    <cellStyle name="Normál 6" xfId="77"/>
    <cellStyle name="Normál_2006. július felülv." xfId="78"/>
    <cellStyle name="Normál_2007.költségv.táblák 2" xfId="79"/>
    <cellStyle name="Normál_2007.költségv.táblák 3" xfId="80"/>
    <cellStyle name="Normál_2007.költségv.táblák 3 2" xfId="81"/>
    <cellStyle name="Normál_2-1, 2-2 melléklet 2006" xfId="82"/>
    <cellStyle name="Normál_6.MELL.szoc.tábla" xfId="83"/>
    <cellStyle name="Normál_97ûrlap" xfId="84"/>
    <cellStyle name="Normál_Intézményi kiadás 2008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8.421875" style="0" customWidth="1"/>
    <col min="3" max="3" width="12.57421875" style="0" customWidth="1"/>
    <col min="5" max="5" width="15.140625" style="0" customWidth="1"/>
    <col min="6" max="6" width="12.7109375" style="0" customWidth="1"/>
    <col min="8" max="8" width="14.57421875" style="0" customWidth="1"/>
    <col min="9" max="9" width="12.140625" style="0" customWidth="1"/>
    <col min="11" max="11" width="12.421875" style="0" customWidth="1"/>
  </cols>
  <sheetData>
    <row r="1" spans="1:8" ht="18.75">
      <c r="A1" s="100" t="s">
        <v>0</v>
      </c>
      <c r="B1" s="100"/>
      <c r="C1" s="101"/>
      <c r="D1" s="102"/>
      <c r="E1" s="2" t="s">
        <v>421</v>
      </c>
      <c r="G1" s="103"/>
      <c r="H1" s="104"/>
    </row>
    <row r="2" spans="1:8" ht="18.75">
      <c r="A2" s="100" t="s">
        <v>422</v>
      </c>
      <c r="B2" s="100"/>
      <c r="C2" s="101"/>
      <c r="D2" s="102"/>
      <c r="E2" s="5" t="s">
        <v>650</v>
      </c>
      <c r="G2" s="103"/>
      <c r="H2" s="105"/>
    </row>
    <row r="3" spans="1:8" ht="18.75">
      <c r="A3" s="100"/>
      <c r="B3" s="100"/>
      <c r="C3" s="101"/>
      <c r="D3" s="102"/>
      <c r="E3" s="5" t="s">
        <v>651</v>
      </c>
      <c r="G3" s="103"/>
      <c r="H3" s="105"/>
    </row>
    <row r="4" spans="1:8" ht="18.75">
      <c r="A4" s="3" t="s">
        <v>1</v>
      </c>
      <c r="B4" s="100"/>
      <c r="C4" s="101"/>
      <c r="D4" s="102"/>
      <c r="E4" s="109" t="s">
        <v>423</v>
      </c>
      <c r="F4" s="5"/>
      <c r="G4" s="103"/>
      <c r="H4" s="105"/>
    </row>
    <row r="5" spans="1:11" ht="15.75">
      <c r="A5" s="106"/>
      <c r="B5" s="106"/>
      <c r="C5" s="107">
        <v>2014</v>
      </c>
      <c r="D5" s="108"/>
      <c r="E5" s="109">
        <v>2014</v>
      </c>
      <c r="F5" s="110">
        <v>2015</v>
      </c>
      <c r="G5" s="111"/>
      <c r="H5" s="249" t="s">
        <v>466</v>
      </c>
      <c r="I5" s="110">
        <v>2015</v>
      </c>
      <c r="J5" s="111"/>
      <c r="K5" s="249" t="s">
        <v>467</v>
      </c>
    </row>
    <row r="6" spans="1:11" ht="15.75" thickBot="1">
      <c r="A6" s="112"/>
      <c r="B6" s="113" t="s">
        <v>424</v>
      </c>
      <c r="C6" s="114"/>
      <c r="D6" s="114"/>
      <c r="E6" s="115" t="s">
        <v>425</v>
      </c>
      <c r="F6" s="116"/>
      <c r="G6" s="114"/>
      <c r="H6" s="117" t="s">
        <v>425</v>
      </c>
      <c r="I6" s="116"/>
      <c r="J6" s="114"/>
      <c r="K6" s="117" t="s">
        <v>425</v>
      </c>
    </row>
    <row r="7" spans="1:11" ht="15.75" thickBot="1">
      <c r="A7" s="118" t="s">
        <v>426</v>
      </c>
      <c r="B7" s="119"/>
      <c r="C7" s="120"/>
      <c r="D7" s="121"/>
      <c r="E7" s="122">
        <f>E8+E17+E27+E47+E50</f>
        <v>353361841.6666666</v>
      </c>
      <c r="F7" s="123"/>
      <c r="G7" s="120"/>
      <c r="H7" s="122">
        <f>H8+H17+H27+H47+H50</f>
        <v>383440798</v>
      </c>
      <c r="I7" s="123"/>
      <c r="J7" s="120"/>
      <c r="K7" s="122">
        <f>K8+K17+K27+K47+K50+K53</f>
        <v>401350183</v>
      </c>
    </row>
    <row r="8" spans="1:11" ht="15.75" thickBot="1">
      <c r="A8" s="124" t="s">
        <v>427</v>
      </c>
      <c r="B8" s="119" t="s">
        <v>24</v>
      </c>
      <c r="C8" s="120"/>
      <c r="D8" s="125" t="s">
        <v>428</v>
      </c>
      <c r="E8" s="122">
        <f>SUM(E9:E14)</f>
        <v>148175259</v>
      </c>
      <c r="F8" s="123"/>
      <c r="G8" s="120"/>
      <c r="H8" s="122">
        <f>SUM(H9:H16)</f>
        <v>139174406</v>
      </c>
      <c r="I8" s="123"/>
      <c r="J8" s="120"/>
      <c r="K8" s="122">
        <f>SUM(K9:K16)</f>
        <v>139569503</v>
      </c>
    </row>
    <row r="9" spans="1:11" ht="15">
      <c r="A9" s="126" t="s">
        <v>429</v>
      </c>
      <c r="B9" s="127"/>
      <c r="C9" s="128">
        <v>4580000</v>
      </c>
      <c r="D9" s="129">
        <v>22.35</v>
      </c>
      <c r="E9" s="130">
        <f>C9*D9</f>
        <v>102363000</v>
      </c>
      <c r="F9" s="131">
        <v>4580000</v>
      </c>
      <c r="G9" s="132">
        <v>22.3</v>
      </c>
      <c r="H9" s="133">
        <v>102134000</v>
      </c>
      <c r="I9" s="131">
        <v>4580000</v>
      </c>
      <c r="J9" s="132">
        <v>22.3</v>
      </c>
      <c r="K9" s="133">
        <v>102134000</v>
      </c>
    </row>
    <row r="10" spans="1:11" ht="15">
      <c r="A10" s="134" t="s">
        <v>430</v>
      </c>
      <c r="B10" s="127"/>
      <c r="C10" s="128">
        <v>22300</v>
      </c>
      <c r="D10" s="129"/>
      <c r="E10" s="135">
        <v>8966830</v>
      </c>
      <c r="F10" s="131">
        <v>22300</v>
      </c>
      <c r="G10" s="128"/>
      <c r="H10" s="136">
        <v>8964553</v>
      </c>
      <c r="I10" s="131">
        <v>22300</v>
      </c>
      <c r="J10" s="128"/>
      <c r="K10" s="136">
        <v>8964553</v>
      </c>
    </row>
    <row r="11" spans="1:11" ht="15">
      <c r="A11" s="134" t="s">
        <v>431</v>
      </c>
      <c r="B11" s="127"/>
      <c r="C11" s="128">
        <v>283200</v>
      </c>
      <c r="D11" s="129"/>
      <c r="E11" s="135">
        <v>13168800</v>
      </c>
      <c r="F11" s="131">
        <v>320000</v>
      </c>
      <c r="G11" s="128"/>
      <c r="H11" s="136">
        <v>14880000</v>
      </c>
      <c r="I11" s="131">
        <v>320000</v>
      </c>
      <c r="J11" s="128"/>
      <c r="K11" s="136">
        <v>14880000</v>
      </c>
    </row>
    <row r="12" spans="1:11" ht="15">
      <c r="A12" s="134" t="s">
        <v>432</v>
      </c>
      <c r="B12" s="127"/>
      <c r="C12" s="128">
        <v>69</v>
      </c>
      <c r="D12" s="129"/>
      <c r="E12" s="135">
        <v>1775094</v>
      </c>
      <c r="F12" s="131">
        <v>69</v>
      </c>
      <c r="G12" s="128"/>
      <c r="H12" s="136">
        <v>1775094</v>
      </c>
      <c r="I12" s="131">
        <v>69</v>
      </c>
      <c r="J12" s="128"/>
      <c r="K12" s="136">
        <v>1775094</v>
      </c>
    </row>
    <row r="13" spans="1:11" ht="15">
      <c r="A13" s="134" t="s">
        <v>433</v>
      </c>
      <c r="B13" s="127"/>
      <c r="C13" s="128">
        <v>227000</v>
      </c>
      <c r="D13" s="129"/>
      <c r="E13" s="135">
        <v>5448000</v>
      </c>
      <c r="F13" s="137">
        <v>227000</v>
      </c>
      <c r="G13" s="138"/>
      <c r="H13" s="136">
        <v>5448000</v>
      </c>
      <c r="I13" s="137">
        <v>227000</v>
      </c>
      <c r="J13" s="138"/>
      <c r="K13" s="136">
        <v>5448000</v>
      </c>
    </row>
    <row r="14" spans="1:11" ht="15">
      <c r="A14" s="139" t="s">
        <v>434</v>
      </c>
      <c r="B14" s="140"/>
      <c r="C14" s="128">
        <v>2700</v>
      </c>
      <c r="D14" s="129"/>
      <c r="E14" s="141">
        <v>16453535</v>
      </c>
      <c r="F14" s="131">
        <v>2700</v>
      </c>
      <c r="G14" s="128"/>
      <c r="H14" s="136">
        <v>5761109</v>
      </c>
      <c r="I14" s="131">
        <v>2700</v>
      </c>
      <c r="J14" s="128"/>
      <c r="K14" s="136">
        <v>5761109</v>
      </c>
    </row>
    <row r="15" spans="1:11" ht="15">
      <c r="A15" s="142" t="s">
        <v>435</v>
      </c>
      <c r="B15" s="140"/>
      <c r="C15" s="143"/>
      <c r="D15" s="129"/>
      <c r="E15" s="144"/>
      <c r="F15" s="145"/>
      <c r="G15" s="143"/>
      <c r="H15" s="146">
        <v>211650</v>
      </c>
      <c r="I15" s="145"/>
      <c r="J15" s="143"/>
      <c r="K15" s="146">
        <v>211650</v>
      </c>
    </row>
    <row r="16" spans="1:11" ht="15.75" thickBot="1">
      <c r="A16" s="142" t="s">
        <v>465</v>
      </c>
      <c r="B16" s="140"/>
      <c r="C16" s="143"/>
      <c r="D16" s="129"/>
      <c r="E16" s="144"/>
      <c r="F16" s="145"/>
      <c r="G16" s="143"/>
      <c r="H16" s="146"/>
      <c r="I16" s="145"/>
      <c r="J16" s="143"/>
      <c r="K16" s="146">
        <v>395097</v>
      </c>
    </row>
    <row r="17" spans="1:11" ht="15.75" thickBot="1">
      <c r="A17" s="147" t="s">
        <v>436</v>
      </c>
      <c r="B17" s="148" t="s">
        <v>27</v>
      </c>
      <c r="C17" s="149"/>
      <c r="D17" s="150"/>
      <c r="E17" s="122">
        <f>SUM(E18:E26)</f>
        <v>109623786.66666666</v>
      </c>
      <c r="F17" s="151"/>
      <c r="G17" s="149"/>
      <c r="H17" s="152">
        <f>SUM(H18:H26)</f>
        <v>122000800</v>
      </c>
      <c r="I17" s="151"/>
      <c r="J17" s="149"/>
      <c r="K17" s="152">
        <f>SUM(K18:K26)</f>
        <v>122000800</v>
      </c>
    </row>
    <row r="18" spans="1:11" ht="15">
      <c r="A18" s="153" t="s">
        <v>437</v>
      </c>
      <c r="B18" s="154"/>
      <c r="C18" s="128">
        <v>4012000</v>
      </c>
      <c r="D18" s="155">
        <v>19.6</v>
      </c>
      <c r="E18" s="156">
        <f>C18*D18*8/12</f>
        <v>52423466.666666664</v>
      </c>
      <c r="F18" s="137">
        <v>4152000</v>
      </c>
      <c r="G18" s="157">
        <v>20.1</v>
      </c>
      <c r="H18" s="158">
        <v>55636800</v>
      </c>
      <c r="I18" s="137">
        <v>4152000</v>
      </c>
      <c r="J18" s="157">
        <v>20.1</v>
      </c>
      <c r="K18" s="158">
        <v>55636800</v>
      </c>
    </row>
    <row r="19" spans="1:11" ht="15">
      <c r="A19" s="159" t="s">
        <v>438</v>
      </c>
      <c r="B19" s="160"/>
      <c r="C19" s="161">
        <v>1800000</v>
      </c>
      <c r="D19" s="162">
        <v>10</v>
      </c>
      <c r="E19" s="156">
        <f>C19*D19*8/12</f>
        <v>12000000</v>
      </c>
      <c r="F19" s="163">
        <v>1800000</v>
      </c>
      <c r="G19" s="157">
        <v>11</v>
      </c>
      <c r="H19" s="164">
        <v>13200000</v>
      </c>
      <c r="I19" s="163">
        <v>1800000</v>
      </c>
      <c r="J19" s="157">
        <v>11</v>
      </c>
      <c r="K19" s="164">
        <v>13200000</v>
      </c>
    </row>
    <row r="20" spans="1:11" ht="15">
      <c r="A20" s="153" t="s">
        <v>439</v>
      </c>
      <c r="B20" s="154"/>
      <c r="C20" s="161">
        <v>4012000</v>
      </c>
      <c r="D20" s="162">
        <v>19.8</v>
      </c>
      <c r="E20" s="156">
        <f>C20*D20*4/12</f>
        <v>26479200</v>
      </c>
      <c r="F20" s="163">
        <v>4152000</v>
      </c>
      <c r="G20" s="157">
        <v>20</v>
      </c>
      <c r="H20" s="164">
        <v>27680000</v>
      </c>
      <c r="I20" s="163">
        <v>4152000</v>
      </c>
      <c r="J20" s="157">
        <v>20</v>
      </c>
      <c r="K20" s="164">
        <v>27680000</v>
      </c>
    </row>
    <row r="21" spans="1:11" ht="15">
      <c r="A21" s="159" t="s">
        <v>440</v>
      </c>
      <c r="B21" s="160"/>
      <c r="C21" s="161">
        <v>1800000</v>
      </c>
      <c r="D21" s="162">
        <v>10</v>
      </c>
      <c r="E21" s="156">
        <f>C21*D21*4/12</f>
        <v>6000000</v>
      </c>
      <c r="F21" s="163">
        <v>1800000</v>
      </c>
      <c r="G21" s="157">
        <v>11</v>
      </c>
      <c r="H21" s="164">
        <v>6600000</v>
      </c>
      <c r="I21" s="163">
        <v>1800000</v>
      </c>
      <c r="J21" s="157">
        <v>11</v>
      </c>
      <c r="K21" s="164">
        <v>6600000</v>
      </c>
    </row>
    <row r="22" spans="1:11" ht="15">
      <c r="A22" s="153" t="s">
        <v>441</v>
      </c>
      <c r="B22" s="154"/>
      <c r="C22" s="161">
        <v>34400</v>
      </c>
      <c r="D22" s="162">
        <v>19.8</v>
      </c>
      <c r="E22" s="156">
        <f>C22*D22</f>
        <v>681120</v>
      </c>
      <c r="F22" s="163">
        <v>35000</v>
      </c>
      <c r="G22" s="157">
        <v>20</v>
      </c>
      <c r="H22" s="164">
        <v>700000</v>
      </c>
      <c r="I22" s="163">
        <v>35000</v>
      </c>
      <c r="J22" s="157">
        <v>20</v>
      </c>
      <c r="K22" s="164">
        <v>700000</v>
      </c>
    </row>
    <row r="23" spans="1:11" ht="15">
      <c r="A23" s="159" t="s">
        <v>442</v>
      </c>
      <c r="B23" s="160"/>
      <c r="C23" s="161">
        <v>56000</v>
      </c>
      <c r="D23" s="162">
        <v>213</v>
      </c>
      <c r="E23" s="156">
        <f>C23*D23*8/12</f>
        <v>7952000</v>
      </c>
      <c r="F23" s="163">
        <v>70000</v>
      </c>
      <c r="G23" s="157">
        <v>218</v>
      </c>
      <c r="H23" s="164">
        <v>10173333</v>
      </c>
      <c r="I23" s="163">
        <v>70000</v>
      </c>
      <c r="J23" s="157">
        <v>218</v>
      </c>
      <c r="K23" s="164">
        <v>10173333</v>
      </c>
    </row>
    <row r="24" spans="1:11" ht="15">
      <c r="A24" s="159" t="s">
        <v>443</v>
      </c>
      <c r="B24" s="160"/>
      <c r="C24" s="161">
        <v>56000</v>
      </c>
      <c r="D24" s="162">
        <v>219</v>
      </c>
      <c r="E24" s="156">
        <f>C24*D24*4/12</f>
        <v>4088000</v>
      </c>
      <c r="F24" s="163">
        <v>70000</v>
      </c>
      <c r="G24" s="157">
        <v>218</v>
      </c>
      <c r="H24" s="165">
        <v>5086667</v>
      </c>
      <c r="I24" s="163">
        <v>70000</v>
      </c>
      <c r="J24" s="157">
        <v>218</v>
      </c>
      <c r="K24" s="165">
        <v>5086667</v>
      </c>
    </row>
    <row r="25" spans="1:11" ht="15">
      <c r="A25" s="159" t="s">
        <v>444</v>
      </c>
      <c r="B25" s="160"/>
      <c r="C25" s="161"/>
      <c r="D25" s="162"/>
      <c r="E25" s="156"/>
      <c r="F25" s="163"/>
      <c r="G25" s="157">
        <v>1</v>
      </c>
      <c r="H25" s="166">
        <v>352000</v>
      </c>
      <c r="I25" s="163"/>
      <c r="J25" s="157">
        <v>1</v>
      </c>
      <c r="K25" s="166">
        <v>352000</v>
      </c>
    </row>
    <row r="26" spans="1:11" ht="15.75" thickBot="1">
      <c r="A26" s="159" t="s">
        <v>445</v>
      </c>
      <c r="B26" s="160"/>
      <c r="C26" s="161"/>
      <c r="D26" s="162"/>
      <c r="E26" s="156">
        <f>C26*D26*4/12</f>
        <v>0</v>
      </c>
      <c r="F26" s="163"/>
      <c r="G26" s="157">
        <v>2</v>
      </c>
      <c r="H26" s="167">
        <v>2572000</v>
      </c>
      <c r="I26" s="163"/>
      <c r="J26" s="157">
        <v>2</v>
      </c>
      <c r="K26" s="167">
        <v>2572000</v>
      </c>
    </row>
    <row r="27" spans="1:11" ht="15.75" thickBot="1">
      <c r="A27" s="147" t="s">
        <v>446</v>
      </c>
      <c r="B27" s="148" t="s">
        <v>30</v>
      </c>
      <c r="C27" s="168"/>
      <c r="D27" s="150"/>
      <c r="E27" s="169">
        <f>SUM(E29:E46)</f>
        <v>84537490</v>
      </c>
      <c r="F27" s="170"/>
      <c r="G27" s="171"/>
      <c r="H27" s="172">
        <f>SUM(H29:H46)</f>
        <v>115343512</v>
      </c>
      <c r="I27" s="170"/>
      <c r="J27" s="171"/>
      <c r="K27" s="172">
        <f>SUM(K29:K46)</f>
        <v>131916425</v>
      </c>
    </row>
    <row r="28" spans="1:11" ht="15">
      <c r="A28" s="173"/>
      <c r="B28" s="174"/>
      <c r="C28" s="175"/>
      <c r="D28" s="176"/>
      <c r="E28" s="156"/>
      <c r="F28" s="177"/>
      <c r="G28" s="128"/>
      <c r="H28" s="178"/>
      <c r="I28" s="177"/>
      <c r="J28" s="128"/>
      <c r="K28" s="178"/>
    </row>
    <row r="29" spans="1:11" ht="15">
      <c r="A29" s="179" t="s">
        <v>447</v>
      </c>
      <c r="B29" s="180"/>
      <c r="C29" s="181">
        <v>1632000</v>
      </c>
      <c r="D29" s="182">
        <v>8.98</v>
      </c>
      <c r="E29" s="156">
        <f>C29*D29</f>
        <v>14655360</v>
      </c>
      <c r="F29" s="183">
        <v>1632000</v>
      </c>
      <c r="G29" s="128">
        <v>11.48</v>
      </c>
      <c r="H29" s="164">
        <v>18735360</v>
      </c>
      <c r="I29" s="183">
        <v>1632000</v>
      </c>
      <c r="J29" s="128">
        <v>11.48</v>
      </c>
      <c r="K29" s="164">
        <v>18735360</v>
      </c>
    </row>
    <row r="30" spans="1:11" ht="15">
      <c r="A30" s="179" t="s">
        <v>448</v>
      </c>
      <c r="B30" s="180"/>
      <c r="C30" s="181"/>
      <c r="D30" s="182"/>
      <c r="E30" s="156">
        <v>30851087</v>
      </c>
      <c r="F30" s="183"/>
      <c r="G30" s="128"/>
      <c r="H30" s="164">
        <v>31817928</v>
      </c>
      <c r="I30" s="183"/>
      <c r="J30" s="128"/>
      <c r="K30" s="164">
        <v>31817928</v>
      </c>
    </row>
    <row r="31" spans="1:11" ht="15">
      <c r="A31" s="184" t="s">
        <v>449</v>
      </c>
      <c r="B31" s="180"/>
      <c r="C31" s="181"/>
      <c r="D31" s="182"/>
      <c r="E31" s="185">
        <v>20697694</v>
      </c>
      <c r="F31" s="183"/>
      <c r="G31" s="186"/>
      <c r="H31" s="187">
        <v>47687090</v>
      </c>
      <c r="I31" s="183"/>
      <c r="J31" s="186"/>
      <c r="K31" s="187">
        <v>47687090</v>
      </c>
    </row>
    <row r="32" spans="1:11" ht="15">
      <c r="A32" s="179" t="s">
        <v>450</v>
      </c>
      <c r="B32" s="180"/>
      <c r="C32" s="181">
        <v>494100</v>
      </c>
      <c r="D32" s="182">
        <v>9</v>
      </c>
      <c r="E32" s="156">
        <f>C32*D32</f>
        <v>4446900</v>
      </c>
      <c r="F32" s="183">
        <v>494100</v>
      </c>
      <c r="G32" s="128">
        <v>8</v>
      </c>
      <c r="H32" s="164">
        <v>3952800</v>
      </c>
      <c r="I32" s="183">
        <v>494100</v>
      </c>
      <c r="J32" s="128">
        <v>8</v>
      </c>
      <c r="K32" s="164">
        <v>3952800</v>
      </c>
    </row>
    <row r="33" spans="1:11" ht="15">
      <c r="A33" s="179" t="s">
        <v>451</v>
      </c>
      <c r="B33" s="180"/>
      <c r="C33" s="181">
        <v>518805</v>
      </c>
      <c r="D33" s="182">
        <v>1</v>
      </c>
      <c r="E33" s="156">
        <f>C33*D33</f>
        <v>518805</v>
      </c>
      <c r="F33" s="183">
        <v>518805</v>
      </c>
      <c r="G33" s="128"/>
      <c r="H33" s="164"/>
      <c r="I33" s="183">
        <v>518805</v>
      </c>
      <c r="J33" s="128"/>
      <c r="K33" s="164"/>
    </row>
    <row r="34" spans="1:11" ht="15">
      <c r="A34" s="179" t="s">
        <v>452</v>
      </c>
      <c r="B34" s="180"/>
      <c r="C34" s="181">
        <v>3950000</v>
      </c>
      <c r="D34" s="182">
        <v>6780</v>
      </c>
      <c r="E34" s="156">
        <f>D34/5000*C34/2</f>
        <v>2678100</v>
      </c>
      <c r="F34" s="183">
        <v>3950000</v>
      </c>
      <c r="G34" s="128">
        <v>6743</v>
      </c>
      <c r="H34" s="164">
        <v>2663485</v>
      </c>
      <c r="I34" s="183">
        <v>3950000</v>
      </c>
      <c r="J34" s="128">
        <v>6743</v>
      </c>
      <c r="K34" s="164">
        <v>2663485</v>
      </c>
    </row>
    <row r="35" spans="1:11" ht="15">
      <c r="A35" s="179" t="s">
        <v>453</v>
      </c>
      <c r="B35" s="180"/>
      <c r="C35" s="181">
        <v>3950000</v>
      </c>
      <c r="D35" s="182">
        <v>6780</v>
      </c>
      <c r="E35" s="156">
        <f>D35/5000*C35/2</f>
        <v>2678100</v>
      </c>
      <c r="F35" s="183">
        <v>3950000</v>
      </c>
      <c r="G35" s="128">
        <v>6743</v>
      </c>
      <c r="H35" s="164">
        <v>2663485</v>
      </c>
      <c r="I35" s="183">
        <v>3950000</v>
      </c>
      <c r="J35" s="128">
        <v>6743</v>
      </c>
      <c r="K35" s="164">
        <v>2663485</v>
      </c>
    </row>
    <row r="36" spans="1:11" ht="15">
      <c r="A36" s="179" t="s">
        <v>454</v>
      </c>
      <c r="B36" s="180"/>
      <c r="C36" s="181">
        <v>300</v>
      </c>
      <c r="D36" s="182">
        <v>6780</v>
      </c>
      <c r="E36" s="156">
        <f>C36*D36</f>
        <v>2034000</v>
      </c>
      <c r="F36" s="183">
        <v>300</v>
      </c>
      <c r="G36" s="128"/>
      <c r="H36" s="164">
        <v>2022900</v>
      </c>
      <c r="I36" s="183">
        <v>300</v>
      </c>
      <c r="J36" s="128"/>
      <c r="K36" s="164">
        <v>2022900</v>
      </c>
    </row>
    <row r="37" spans="1:11" ht="15">
      <c r="A37" s="179" t="s">
        <v>455</v>
      </c>
      <c r="B37" s="180"/>
      <c r="C37" s="181">
        <v>1200</v>
      </c>
      <c r="D37" s="162">
        <v>1420</v>
      </c>
      <c r="E37" s="156">
        <f>C37*D37</f>
        <v>1704000</v>
      </c>
      <c r="F37" s="183">
        <v>1200</v>
      </c>
      <c r="G37" s="128"/>
      <c r="H37" s="164">
        <v>1668000</v>
      </c>
      <c r="I37" s="183">
        <v>1200</v>
      </c>
      <c r="J37" s="128"/>
      <c r="K37" s="164">
        <v>1668000</v>
      </c>
    </row>
    <row r="38" spans="1:11" ht="15">
      <c r="A38" s="179" t="s">
        <v>456</v>
      </c>
      <c r="B38" s="180"/>
      <c r="C38" s="181">
        <v>60896</v>
      </c>
      <c r="D38" s="162">
        <v>39</v>
      </c>
      <c r="E38" s="156">
        <f>C38*D38</f>
        <v>2374944</v>
      </c>
      <c r="F38" s="183">
        <v>60896</v>
      </c>
      <c r="G38" s="128">
        <v>34</v>
      </c>
      <c r="H38" s="164">
        <v>2070464</v>
      </c>
      <c r="I38" s="183">
        <v>60896</v>
      </c>
      <c r="J38" s="128">
        <v>34</v>
      </c>
      <c r="K38" s="164">
        <v>2070464</v>
      </c>
    </row>
    <row r="39" spans="1:11" ht="15">
      <c r="A39" s="179" t="s">
        <v>457</v>
      </c>
      <c r="B39" s="180"/>
      <c r="C39" s="181">
        <v>188500</v>
      </c>
      <c r="D39" s="162">
        <v>4</v>
      </c>
      <c r="E39" s="156">
        <f>C39*D39</f>
        <v>754000</v>
      </c>
      <c r="F39" s="183">
        <v>188500</v>
      </c>
      <c r="G39" s="128">
        <v>4</v>
      </c>
      <c r="H39" s="164">
        <v>754000</v>
      </c>
      <c r="I39" s="183">
        <v>188500</v>
      </c>
      <c r="J39" s="128">
        <v>4</v>
      </c>
      <c r="K39" s="164">
        <v>754000</v>
      </c>
    </row>
    <row r="40" spans="1:11" ht="15.75" thickBot="1">
      <c r="A40" s="159" t="s">
        <v>458</v>
      </c>
      <c r="B40" s="160"/>
      <c r="C40" s="161">
        <v>163500</v>
      </c>
      <c r="D40" s="188">
        <v>7</v>
      </c>
      <c r="E40" s="156">
        <f>C40*D40</f>
        <v>1144500</v>
      </c>
      <c r="F40" s="189">
        <v>163500</v>
      </c>
      <c r="G40" s="128">
        <v>8</v>
      </c>
      <c r="H40" s="165">
        <v>1308000</v>
      </c>
      <c r="I40" s="189">
        <v>163500</v>
      </c>
      <c r="J40" s="128">
        <v>8</v>
      </c>
      <c r="K40" s="165">
        <v>1308000</v>
      </c>
    </row>
    <row r="41" spans="1:11" ht="15">
      <c r="A41" s="209" t="s">
        <v>468</v>
      </c>
      <c r="B41" s="210"/>
      <c r="C41" s="211"/>
      <c r="D41" s="212"/>
      <c r="E41" s="213"/>
      <c r="F41" s="214"/>
      <c r="G41" s="211"/>
      <c r="H41" s="215"/>
      <c r="I41" s="214"/>
      <c r="J41" s="211"/>
      <c r="K41" s="215">
        <v>410067</v>
      </c>
    </row>
    <row r="42" spans="1:11" ht="15">
      <c r="A42" s="153" t="s">
        <v>469</v>
      </c>
      <c r="B42" s="160"/>
      <c r="C42" s="161"/>
      <c r="D42" s="188"/>
      <c r="E42" s="156"/>
      <c r="F42" s="189"/>
      <c r="G42" s="128"/>
      <c r="H42" s="165"/>
      <c r="I42" s="189"/>
      <c r="J42" s="128"/>
      <c r="K42" s="165"/>
    </row>
    <row r="43" spans="1:11" ht="15">
      <c r="A43" s="208" t="s">
        <v>470</v>
      </c>
      <c r="B43" s="160"/>
      <c r="C43" s="161"/>
      <c r="D43" s="155"/>
      <c r="E43" s="156"/>
      <c r="F43" s="189"/>
      <c r="G43" s="128"/>
      <c r="H43" s="165"/>
      <c r="I43" s="189"/>
      <c r="J43" s="128"/>
      <c r="K43" s="165">
        <v>10185216</v>
      </c>
    </row>
    <row r="44" spans="1:11" ht="15">
      <c r="A44" s="208" t="s">
        <v>471</v>
      </c>
      <c r="B44" s="160"/>
      <c r="C44" s="161"/>
      <c r="D44" s="155"/>
      <c r="E44" s="156"/>
      <c r="F44" s="189"/>
      <c r="G44" s="128"/>
      <c r="H44" s="165"/>
      <c r="I44" s="189"/>
      <c r="J44" s="128"/>
      <c r="K44" s="165">
        <v>1391860</v>
      </c>
    </row>
    <row r="45" spans="1:11" ht="15">
      <c r="A45" s="208" t="s">
        <v>472</v>
      </c>
      <c r="B45" s="160"/>
      <c r="C45" s="161"/>
      <c r="D45" s="155"/>
      <c r="E45" s="156"/>
      <c r="F45" s="189"/>
      <c r="G45" s="128"/>
      <c r="H45" s="165"/>
      <c r="I45" s="189"/>
      <c r="J45" s="128"/>
      <c r="K45" s="165">
        <v>4585770</v>
      </c>
    </row>
    <row r="46" spans="1:11" ht="15.75" thickBot="1">
      <c r="A46" s="159"/>
      <c r="B46" s="160"/>
      <c r="C46" s="161"/>
      <c r="D46" s="188"/>
      <c r="E46" s="156">
        <f>C46*D46</f>
        <v>0</v>
      </c>
      <c r="F46" s="189"/>
      <c r="G46" s="128"/>
      <c r="H46" s="190"/>
      <c r="I46" s="189"/>
      <c r="J46" s="128"/>
      <c r="K46" s="190"/>
    </row>
    <row r="47" spans="1:11" ht="15.75" thickBot="1">
      <c r="A47" s="147" t="s">
        <v>459</v>
      </c>
      <c r="B47" s="148" t="s">
        <v>33</v>
      </c>
      <c r="C47" s="168"/>
      <c r="D47" s="191"/>
      <c r="E47" s="169">
        <f>E48</f>
        <v>6974520</v>
      </c>
      <c r="F47" s="170"/>
      <c r="G47" s="171"/>
      <c r="H47" s="172">
        <f>H48</f>
        <v>6922080</v>
      </c>
      <c r="I47" s="170"/>
      <c r="J47" s="171"/>
      <c r="K47" s="172">
        <f>SUM(K48:K49)</f>
        <v>6922080</v>
      </c>
    </row>
    <row r="48" spans="1:11" ht="15">
      <c r="A48" s="153" t="s">
        <v>460</v>
      </c>
      <c r="B48" s="154"/>
      <c r="C48" s="128">
        <v>1140</v>
      </c>
      <c r="D48" s="192">
        <v>6118</v>
      </c>
      <c r="E48" s="156">
        <f>C48*D48</f>
        <v>6974520</v>
      </c>
      <c r="F48" s="131">
        <v>1140</v>
      </c>
      <c r="G48" s="128">
        <v>6072</v>
      </c>
      <c r="H48" s="178">
        <f>F48*G48</f>
        <v>6922080</v>
      </c>
      <c r="I48" s="131">
        <v>1140</v>
      </c>
      <c r="J48" s="128">
        <v>6072</v>
      </c>
      <c r="K48" s="178">
        <f>I48*J48</f>
        <v>6922080</v>
      </c>
    </row>
    <row r="49" spans="1:11" ht="15.75" thickBot="1">
      <c r="A49" s="153"/>
      <c r="B49" s="154"/>
      <c r="C49" s="128"/>
      <c r="D49" s="192"/>
      <c r="E49" s="156"/>
      <c r="F49" s="131"/>
      <c r="G49" s="128"/>
      <c r="H49" s="178"/>
      <c r="I49" s="131"/>
      <c r="J49" s="128"/>
      <c r="K49" s="178"/>
    </row>
    <row r="50" spans="1:11" ht="15">
      <c r="A50" s="193" t="s">
        <v>461</v>
      </c>
      <c r="B50" s="194"/>
      <c r="C50" s="195"/>
      <c r="D50" s="196"/>
      <c r="E50" s="197">
        <f>SUM(E51:E52)</f>
        <v>4050786</v>
      </c>
      <c r="F50" s="198"/>
      <c r="G50" s="195"/>
      <c r="H50" s="199">
        <f>SUM(H51:H52)</f>
        <v>0</v>
      </c>
      <c r="I50" s="198"/>
      <c r="J50" s="195"/>
      <c r="K50" s="199">
        <f>SUM(K51:K52)</f>
        <v>0</v>
      </c>
    </row>
    <row r="51" spans="1:11" ht="15">
      <c r="A51" s="200" t="s">
        <v>462</v>
      </c>
      <c r="B51" s="200"/>
      <c r="C51" s="201"/>
      <c r="D51" s="202"/>
      <c r="E51" s="203">
        <v>210786</v>
      </c>
      <c r="F51" s="204"/>
      <c r="G51" s="205"/>
      <c r="H51" s="206"/>
      <c r="I51" s="204"/>
      <c r="J51" s="205"/>
      <c r="K51" s="206"/>
    </row>
    <row r="52" spans="1:11" ht="15.75" thickBot="1">
      <c r="A52" s="216" t="s">
        <v>463</v>
      </c>
      <c r="B52" s="216"/>
      <c r="C52" s="217"/>
      <c r="D52" s="113"/>
      <c r="E52" s="218">
        <v>3840000</v>
      </c>
      <c r="F52" s="219"/>
      <c r="G52" s="220"/>
      <c r="H52" s="221"/>
      <c r="I52" s="219"/>
      <c r="J52" s="220"/>
      <c r="K52" s="221"/>
    </row>
    <row r="53" spans="1:11" ht="15">
      <c r="A53" s="222" t="s">
        <v>473</v>
      </c>
      <c r="B53" s="224"/>
      <c r="C53" s="224"/>
      <c r="D53" s="224"/>
      <c r="E53" s="226"/>
      <c r="F53" s="224"/>
      <c r="G53" s="224"/>
      <c r="H53" s="226"/>
      <c r="I53" s="224"/>
      <c r="J53" s="224"/>
      <c r="K53" s="227">
        <f>SUM(K54)</f>
        <v>941375</v>
      </c>
    </row>
    <row r="54" spans="1:11" ht="15.75" thickBot="1">
      <c r="A54" s="223" t="s">
        <v>474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>
        <v>941375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281" customWidth="1"/>
    <col min="2" max="2" width="28.57421875" style="262" customWidth="1"/>
    <col min="3" max="3" width="13.421875" style="262" customWidth="1"/>
    <col min="4" max="4" width="13.8515625" style="262" customWidth="1"/>
    <col min="5" max="5" width="15.8515625" style="262" customWidth="1"/>
    <col min="6" max="6" width="14.7109375" style="262" customWidth="1"/>
    <col min="7" max="7" width="13.140625" style="262" customWidth="1"/>
    <col min="8" max="8" width="11.140625" style="262" customWidth="1"/>
    <col min="9" max="16384" width="9.140625" style="262" customWidth="1"/>
  </cols>
  <sheetData>
    <row r="1" spans="1:5" ht="12.75">
      <c r="A1" s="253"/>
      <c r="C1" s="263" t="s">
        <v>0</v>
      </c>
      <c r="D1" s="263"/>
      <c r="E1" s="263"/>
    </row>
    <row r="2" spans="1:6" ht="12.75">
      <c r="A2" s="253"/>
      <c r="C2" s="264" t="s">
        <v>567</v>
      </c>
      <c r="D2" s="264"/>
      <c r="E2" s="264"/>
      <c r="F2" s="265" t="s">
        <v>568</v>
      </c>
    </row>
    <row r="3" spans="1:6" ht="12.75">
      <c r="A3" s="253"/>
      <c r="C3" s="263" t="s">
        <v>569</v>
      </c>
      <c r="D3" s="263"/>
      <c r="E3" s="263"/>
      <c r="F3" s="5" t="s">
        <v>650</v>
      </c>
    </row>
    <row r="4" spans="1:6" ht="12.75">
      <c r="A4" s="253"/>
      <c r="C4" s="263"/>
      <c r="D4" s="263"/>
      <c r="E4" s="263"/>
      <c r="F4" s="5" t="s">
        <v>658</v>
      </c>
    </row>
    <row r="5" spans="1:6" ht="12.75">
      <c r="A5" s="253"/>
      <c r="F5" s="266" t="s">
        <v>3</v>
      </c>
    </row>
    <row r="6" spans="1:7" ht="12.75">
      <c r="A6" s="253"/>
      <c r="B6" s="267" t="s">
        <v>570</v>
      </c>
      <c r="C6" s="267" t="s">
        <v>571</v>
      </c>
      <c r="D6" s="267" t="s">
        <v>516</v>
      </c>
      <c r="E6" s="267" t="s">
        <v>572</v>
      </c>
      <c r="F6" s="267" t="s">
        <v>573</v>
      </c>
      <c r="G6" s="267" t="s">
        <v>519</v>
      </c>
    </row>
    <row r="7" spans="1:7" ht="12.75">
      <c r="A7" s="253"/>
      <c r="B7" s="268" t="s">
        <v>574</v>
      </c>
      <c r="C7" s="378" t="s">
        <v>575</v>
      </c>
      <c r="D7" s="379"/>
      <c r="E7" s="268" t="s">
        <v>576</v>
      </c>
      <c r="F7" s="268" t="s">
        <v>577</v>
      </c>
      <c r="G7" s="268" t="s">
        <v>578</v>
      </c>
    </row>
    <row r="8" spans="1:7" ht="12.75">
      <c r="A8" s="253"/>
      <c r="B8" s="269"/>
      <c r="C8" s="269" t="s">
        <v>579</v>
      </c>
      <c r="D8" s="269" t="s">
        <v>580</v>
      </c>
      <c r="E8" s="269"/>
      <c r="F8" s="269"/>
      <c r="G8" s="269" t="s">
        <v>478</v>
      </c>
    </row>
    <row r="9" spans="1:7" ht="12.75">
      <c r="A9" s="253">
        <v>1</v>
      </c>
      <c r="B9" s="270" t="s">
        <v>581</v>
      </c>
      <c r="C9" s="270">
        <f>SUM(C10:C20)</f>
        <v>3300</v>
      </c>
      <c r="D9" s="270">
        <f>SUM(D10:D20)</f>
        <v>13900</v>
      </c>
      <c r="E9" s="270">
        <f>SUM(E10:E20)</f>
        <v>2500</v>
      </c>
      <c r="F9" s="270">
        <f>SUM(F10:F20)</f>
        <v>21383</v>
      </c>
      <c r="G9" s="270">
        <f>SUM(G10:G20)</f>
        <v>41083</v>
      </c>
    </row>
    <row r="10" spans="1:7" ht="12.75">
      <c r="A10" s="253">
        <v>2</v>
      </c>
      <c r="B10" s="271" t="s">
        <v>582</v>
      </c>
      <c r="C10" s="271"/>
      <c r="D10" s="271"/>
      <c r="E10" s="271"/>
      <c r="F10" s="271">
        <v>1712</v>
      </c>
      <c r="G10" s="271">
        <f aca="true" t="shared" si="0" ref="G10:G20">SUM(C10:F10)</f>
        <v>1712</v>
      </c>
    </row>
    <row r="11" spans="1:8" ht="12.75">
      <c r="A11" s="253">
        <v>3</v>
      </c>
      <c r="B11" s="272" t="s">
        <v>583</v>
      </c>
      <c r="C11" s="271"/>
      <c r="D11" s="271"/>
      <c r="E11" s="271"/>
      <c r="F11" s="271">
        <v>13085</v>
      </c>
      <c r="G11" s="271">
        <f t="shared" si="0"/>
        <v>13085</v>
      </c>
      <c r="H11" s="273"/>
    </row>
    <row r="12" spans="1:7" ht="12.75">
      <c r="A12" s="253">
        <v>4</v>
      </c>
      <c r="B12" s="274" t="s">
        <v>584</v>
      </c>
      <c r="C12" s="274"/>
      <c r="D12" s="274"/>
      <c r="E12" s="274"/>
      <c r="F12" s="274">
        <v>6586</v>
      </c>
      <c r="G12" s="274">
        <f t="shared" si="0"/>
        <v>6586</v>
      </c>
    </row>
    <row r="13" spans="1:7" ht="12.75">
      <c r="A13" s="253">
        <v>5</v>
      </c>
      <c r="B13" s="275" t="s">
        <v>585</v>
      </c>
      <c r="C13" s="276"/>
      <c r="D13" s="276"/>
      <c r="E13" s="276"/>
      <c r="F13" s="276"/>
      <c r="G13" s="276"/>
    </row>
    <row r="14" spans="1:7" ht="12.75">
      <c r="A14" s="253">
        <v>6</v>
      </c>
      <c r="B14" s="271" t="s">
        <v>586</v>
      </c>
      <c r="C14" s="271"/>
      <c r="D14" s="271">
        <v>12000</v>
      </c>
      <c r="E14" s="271"/>
      <c r="F14" s="271"/>
      <c r="G14" s="271">
        <f t="shared" si="0"/>
        <v>12000</v>
      </c>
    </row>
    <row r="15" spans="1:8" ht="12.75">
      <c r="A15" s="253">
        <v>7</v>
      </c>
      <c r="B15" s="277" t="s">
        <v>587</v>
      </c>
      <c r="C15" s="271"/>
      <c r="D15" s="271">
        <v>900</v>
      </c>
      <c r="E15" s="271">
        <v>100</v>
      </c>
      <c r="F15" s="271"/>
      <c r="G15" s="271">
        <f t="shared" si="0"/>
        <v>1000</v>
      </c>
      <c r="H15" s="278"/>
    </row>
    <row r="16" spans="1:8" ht="12.75">
      <c r="A16" s="253">
        <v>8</v>
      </c>
      <c r="B16" s="277" t="s">
        <v>588</v>
      </c>
      <c r="C16" s="271"/>
      <c r="D16" s="271"/>
      <c r="E16" s="271">
        <v>2400</v>
      </c>
      <c r="F16" s="271"/>
      <c r="G16" s="271">
        <f>SUM(C16:F16)</f>
        <v>2400</v>
      </c>
      <c r="H16" s="278"/>
    </row>
    <row r="17" spans="1:8" ht="12.75">
      <c r="A17" s="253">
        <v>9</v>
      </c>
      <c r="B17" s="277" t="s">
        <v>589</v>
      </c>
      <c r="C17" s="271">
        <v>1500</v>
      </c>
      <c r="D17" s="271"/>
      <c r="E17" s="271"/>
      <c r="F17" s="271"/>
      <c r="G17" s="271">
        <f t="shared" si="0"/>
        <v>1500</v>
      </c>
      <c r="H17" s="278"/>
    </row>
    <row r="18" spans="1:7" ht="12.75">
      <c r="A18" s="253">
        <v>10</v>
      </c>
      <c r="B18" s="277" t="s">
        <v>590</v>
      </c>
      <c r="C18" s="271"/>
      <c r="D18" s="271">
        <v>1000</v>
      </c>
      <c r="E18" s="271"/>
      <c r="F18" s="271"/>
      <c r="G18" s="271">
        <f>SUM(C18:F18)</f>
        <v>1000</v>
      </c>
    </row>
    <row r="19" spans="1:7" ht="12.75">
      <c r="A19" s="253">
        <v>11</v>
      </c>
      <c r="B19" s="277" t="s">
        <v>591</v>
      </c>
      <c r="C19" s="271">
        <v>900</v>
      </c>
      <c r="D19" s="271"/>
      <c r="E19" s="271"/>
      <c r="F19" s="271"/>
      <c r="G19" s="271">
        <f t="shared" si="0"/>
        <v>900</v>
      </c>
    </row>
    <row r="20" spans="1:7" ht="12.75">
      <c r="A20" s="253">
        <v>12</v>
      </c>
      <c r="B20" s="274" t="s">
        <v>592</v>
      </c>
      <c r="C20" s="274">
        <v>900</v>
      </c>
      <c r="D20" s="274"/>
      <c r="E20" s="274"/>
      <c r="F20" s="274"/>
      <c r="G20" s="274">
        <f t="shared" si="0"/>
        <v>900</v>
      </c>
    </row>
    <row r="21" ht="12.75">
      <c r="A21" s="253"/>
    </row>
    <row r="22" ht="12.75">
      <c r="A22" s="253"/>
    </row>
    <row r="23" ht="12.75">
      <c r="A23" s="253"/>
    </row>
    <row r="24" ht="12.75">
      <c r="A24" s="253"/>
    </row>
    <row r="25" ht="12.75">
      <c r="A25" s="279"/>
    </row>
    <row r="26" ht="12.75">
      <c r="A26" s="279"/>
    </row>
    <row r="27" ht="12.75">
      <c r="A27" s="279"/>
    </row>
    <row r="28" ht="12.75">
      <c r="A28" s="279"/>
    </row>
    <row r="29" ht="12.75">
      <c r="A29" s="280"/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282" customWidth="1"/>
    <col min="2" max="2" width="38.28125" style="282" customWidth="1"/>
    <col min="3" max="3" width="12.8515625" style="282" customWidth="1"/>
    <col min="4" max="4" width="11.57421875" style="282" customWidth="1"/>
    <col min="5" max="5" width="11.28125" style="282" customWidth="1"/>
    <col min="6" max="6" width="11.00390625" style="282" customWidth="1"/>
    <col min="7" max="16384" width="9.140625" style="282" customWidth="1"/>
  </cols>
  <sheetData>
    <row r="1" ht="12.75">
      <c r="B1" s="283" t="s">
        <v>593</v>
      </c>
    </row>
    <row r="2" spans="1:4" ht="12.75">
      <c r="A2" s="283"/>
      <c r="B2" s="283" t="s">
        <v>594</v>
      </c>
      <c r="C2" s="283"/>
      <c r="D2" s="283"/>
    </row>
    <row r="3" spans="1:4" ht="15">
      <c r="A3" s="380" t="s">
        <v>595</v>
      </c>
      <c r="B3" s="380"/>
      <c r="C3" s="380"/>
      <c r="D3" s="380"/>
    </row>
    <row r="4" spans="3:5" ht="12.75">
      <c r="C4" s="284" t="s">
        <v>596</v>
      </c>
      <c r="D4" s="284"/>
      <c r="E4" s="284"/>
    </row>
    <row r="5" ht="12.75">
      <c r="C5" s="5" t="s">
        <v>650</v>
      </c>
    </row>
    <row r="6" ht="12.75">
      <c r="C6" s="5" t="s">
        <v>659</v>
      </c>
    </row>
    <row r="7" ht="12.75">
      <c r="C7" s="266" t="s">
        <v>3</v>
      </c>
    </row>
    <row r="9" spans="1:6" ht="12.75">
      <c r="A9" s="282" t="s">
        <v>514</v>
      </c>
      <c r="B9" s="282" t="s">
        <v>571</v>
      </c>
      <c r="C9" s="282" t="s">
        <v>516</v>
      </c>
      <c r="D9" s="282" t="s">
        <v>572</v>
      </c>
      <c r="E9" s="285" t="s">
        <v>518</v>
      </c>
      <c r="F9" s="282" t="s">
        <v>597</v>
      </c>
    </row>
    <row r="10" spans="1:6" ht="12.75">
      <c r="A10" s="286" t="s">
        <v>598</v>
      </c>
      <c r="B10" s="287" t="s">
        <v>599</v>
      </c>
      <c r="C10" s="287" t="s">
        <v>600</v>
      </c>
      <c r="D10" s="287" t="s">
        <v>601</v>
      </c>
      <c r="E10" s="287" t="s">
        <v>602</v>
      </c>
      <c r="F10" s="287" t="s">
        <v>603</v>
      </c>
    </row>
    <row r="11" spans="1:6" ht="12.75">
      <c r="A11" s="288"/>
      <c r="B11" s="289"/>
      <c r="C11" s="290" t="s">
        <v>604</v>
      </c>
      <c r="D11" s="290" t="s">
        <v>604</v>
      </c>
      <c r="E11" s="290" t="s">
        <v>604</v>
      </c>
      <c r="F11" s="290" t="s">
        <v>604</v>
      </c>
    </row>
    <row r="12" spans="1:6" ht="12.75">
      <c r="A12" s="288"/>
      <c r="B12" s="289"/>
      <c r="C12" s="290" t="s">
        <v>478</v>
      </c>
      <c r="D12" s="290" t="s">
        <v>478</v>
      </c>
      <c r="E12" s="290" t="s">
        <v>478</v>
      </c>
      <c r="F12" s="290" t="s">
        <v>478</v>
      </c>
    </row>
    <row r="13" spans="1:6" ht="12.75">
      <c r="A13" s="291" t="s">
        <v>13</v>
      </c>
      <c r="B13" s="292" t="s">
        <v>14</v>
      </c>
      <c r="C13" s="292" t="s">
        <v>15</v>
      </c>
      <c r="D13" s="292" t="s">
        <v>15</v>
      </c>
      <c r="E13" s="292" t="s">
        <v>15</v>
      </c>
      <c r="F13" s="292" t="s">
        <v>15</v>
      </c>
    </row>
    <row r="14" spans="1:6" ht="12.75">
      <c r="A14" s="293" t="s">
        <v>13</v>
      </c>
      <c r="B14" s="294" t="s">
        <v>605</v>
      </c>
      <c r="C14" s="295">
        <v>73000</v>
      </c>
      <c r="D14" s="295">
        <v>73000</v>
      </c>
      <c r="E14" s="295">
        <v>73000</v>
      </c>
      <c r="F14" s="295">
        <v>73000</v>
      </c>
    </row>
    <row r="15" spans="1:6" ht="12.75">
      <c r="A15" s="293" t="s">
        <v>14</v>
      </c>
      <c r="B15" s="294" t="s">
        <v>606</v>
      </c>
      <c r="C15" s="295">
        <v>16100</v>
      </c>
      <c r="D15" s="295">
        <v>16100</v>
      </c>
      <c r="E15" s="295">
        <v>16100</v>
      </c>
      <c r="F15" s="295">
        <v>16100</v>
      </c>
    </row>
    <row r="16" spans="1:6" ht="12.75">
      <c r="A16" s="293" t="s">
        <v>15</v>
      </c>
      <c r="B16" s="294" t="s">
        <v>607</v>
      </c>
      <c r="C16" s="295">
        <v>140000</v>
      </c>
      <c r="D16" s="295">
        <v>140000</v>
      </c>
      <c r="E16" s="295">
        <v>140000</v>
      </c>
      <c r="F16" s="295">
        <v>140000</v>
      </c>
    </row>
    <row r="17" spans="1:6" ht="12.75">
      <c r="A17" s="293" t="s">
        <v>16</v>
      </c>
      <c r="B17" s="294" t="s">
        <v>608</v>
      </c>
      <c r="C17" s="295"/>
      <c r="D17" s="295"/>
      <c r="E17" s="295"/>
      <c r="F17" s="295"/>
    </row>
    <row r="18" spans="1:6" ht="12.75">
      <c r="A18" s="293" t="s">
        <v>17</v>
      </c>
      <c r="B18" s="294" t="s">
        <v>609</v>
      </c>
      <c r="C18" s="295">
        <v>471</v>
      </c>
      <c r="D18" s="295"/>
      <c r="E18" s="295"/>
      <c r="F18" s="295"/>
    </row>
    <row r="19" spans="1:6" ht="12.75">
      <c r="A19" s="293" t="s">
        <v>18</v>
      </c>
      <c r="B19" s="294" t="s">
        <v>610</v>
      </c>
      <c r="C19" s="295"/>
      <c r="D19" s="295"/>
      <c r="E19" s="295"/>
      <c r="F19" s="295"/>
    </row>
    <row r="20" spans="1:6" ht="12.75">
      <c r="A20" s="293" t="s">
        <v>19</v>
      </c>
      <c r="B20" s="294" t="s">
        <v>611</v>
      </c>
      <c r="C20" s="295">
        <v>1200</v>
      </c>
      <c r="D20" s="295">
        <v>1200</v>
      </c>
      <c r="E20" s="295">
        <v>1200</v>
      </c>
      <c r="F20" s="295">
        <v>1200</v>
      </c>
    </row>
    <row r="21" spans="1:6" ht="12.75">
      <c r="A21" s="293" t="s">
        <v>20</v>
      </c>
      <c r="B21" s="294" t="s">
        <v>612</v>
      </c>
      <c r="C21" s="295"/>
      <c r="D21" s="295"/>
      <c r="E21" s="295"/>
      <c r="F21" s="295"/>
    </row>
    <row r="22" spans="1:6" ht="12.75">
      <c r="A22" s="293" t="s">
        <v>21</v>
      </c>
      <c r="B22" s="294"/>
      <c r="C22" s="295"/>
      <c r="D22" s="295"/>
      <c r="E22" s="295"/>
      <c r="F22" s="295"/>
    </row>
    <row r="23" spans="1:6" ht="12.75">
      <c r="A23" s="296" t="s">
        <v>613</v>
      </c>
      <c r="B23" s="297" t="s">
        <v>614</v>
      </c>
      <c r="C23" s="298">
        <f>SUM(C14:C22)</f>
        <v>230771</v>
      </c>
      <c r="D23" s="298">
        <f>SUM(D14:D22)</f>
        <v>230300</v>
      </c>
      <c r="E23" s="298">
        <f>SUM(E14:E22)</f>
        <v>230300</v>
      </c>
      <c r="F23" s="298">
        <f>SUM(F14:F22)</f>
        <v>230300</v>
      </c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140625" style="282" customWidth="1"/>
    <col min="2" max="2" width="51.140625" style="282" customWidth="1"/>
    <col min="3" max="3" width="12.57421875" style="282" customWidth="1"/>
    <col min="4" max="4" width="10.00390625" style="282" customWidth="1"/>
    <col min="5" max="5" width="10.28125" style="282" customWidth="1"/>
    <col min="6" max="6" width="9.7109375" style="282" customWidth="1"/>
    <col min="7" max="7" width="9.57421875" style="282" customWidth="1"/>
    <col min="8" max="8" width="10.140625" style="282" customWidth="1"/>
    <col min="9" max="10" width="9.421875" style="282" customWidth="1"/>
    <col min="11" max="11" width="9.57421875" style="282" bestFit="1" customWidth="1"/>
    <col min="12" max="12" width="10.7109375" style="282" bestFit="1" customWidth="1"/>
    <col min="13" max="13" width="9.421875" style="282" customWidth="1"/>
    <col min="14" max="15" width="9.57421875" style="282" customWidth="1"/>
    <col min="16" max="16" width="10.140625" style="282" customWidth="1"/>
    <col min="17" max="16384" width="9.140625" style="282" customWidth="1"/>
  </cols>
  <sheetData>
    <row r="1" spans="2:15" ht="12.75">
      <c r="B1" s="299"/>
      <c r="C1" s="283" t="s">
        <v>593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2:15" ht="12.75">
      <c r="B2" s="300"/>
      <c r="C2" s="283" t="s">
        <v>594</v>
      </c>
      <c r="D2" s="299"/>
      <c r="E2" s="299"/>
      <c r="F2" s="299"/>
      <c r="G2" s="284" t="s">
        <v>615</v>
      </c>
      <c r="H2" s="299"/>
      <c r="I2" s="299"/>
      <c r="J2" s="299"/>
      <c r="K2" s="299"/>
      <c r="L2" s="299"/>
      <c r="M2" s="299"/>
      <c r="N2" s="299"/>
      <c r="O2" s="299"/>
    </row>
    <row r="3" spans="2:15" ht="12.75">
      <c r="B3" s="300"/>
      <c r="C3" s="283" t="s">
        <v>616</v>
      </c>
      <c r="D3" s="299"/>
      <c r="E3" s="299"/>
      <c r="F3" s="299"/>
      <c r="G3" s="5" t="s">
        <v>650</v>
      </c>
      <c r="H3" s="299"/>
      <c r="I3" s="299"/>
      <c r="J3" s="299"/>
      <c r="K3" s="299"/>
      <c r="L3" s="299"/>
      <c r="M3" s="299"/>
      <c r="N3" s="299"/>
      <c r="O3" s="299"/>
    </row>
    <row r="4" spans="2:15" ht="12.75">
      <c r="B4" s="300"/>
      <c r="C4" s="283"/>
      <c r="D4" s="299"/>
      <c r="E4" s="299"/>
      <c r="F4" s="299"/>
      <c r="G4" s="5" t="s">
        <v>660</v>
      </c>
      <c r="H4" s="299"/>
      <c r="I4" s="299"/>
      <c r="J4" s="299"/>
      <c r="K4" s="299"/>
      <c r="L4" s="299"/>
      <c r="M4" s="299"/>
      <c r="N4" s="299"/>
      <c r="O4" s="299"/>
    </row>
    <row r="5" spans="2:15" ht="12.75">
      <c r="B5" s="299"/>
      <c r="C5" s="299"/>
      <c r="D5" s="299"/>
      <c r="E5" s="299"/>
      <c r="F5" s="299"/>
      <c r="G5" s="266" t="s">
        <v>3</v>
      </c>
      <c r="H5" s="299"/>
      <c r="I5" s="299"/>
      <c r="J5" s="299"/>
      <c r="K5" s="299"/>
      <c r="L5" s="299"/>
      <c r="M5" s="299"/>
      <c r="N5" s="299"/>
      <c r="O5" s="299"/>
    </row>
    <row r="6" spans="2:15" ht="12.75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6" ht="12.75">
      <c r="A7" s="253">
        <v>1</v>
      </c>
      <c r="B7" s="301" t="s">
        <v>617</v>
      </c>
      <c r="C7" s="301" t="s">
        <v>4</v>
      </c>
      <c r="D7" s="302" t="s">
        <v>618</v>
      </c>
      <c r="E7" s="302" t="s">
        <v>619</v>
      </c>
      <c r="F7" s="302" t="s">
        <v>620</v>
      </c>
      <c r="G7" s="302" t="s">
        <v>621</v>
      </c>
      <c r="H7" s="302" t="s">
        <v>622</v>
      </c>
      <c r="I7" s="302" t="s">
        <v>623</v>
      </c>
      <c r="J7" s="302" t="s">
        <v>624</v>
      </c>
      <c r="K7" s="302" t="s">
        <v>625</v>
      </c>
      <c r="L7" s="302" t="s">
        <v>626</v>
      </c>
      <c r="M7" s="302" t="s">
        <v>627</v>
      </c>
      <c r="N7" s="302" t="s">
        <v>628</v>
      </c>
      <c r="O7" s="302" t="s">
        <v>629</v>
      </c>
      <c r="P7" s="303" t="s">
        <v>630</v>
      </c>
    </row>
    <row r="8" spans="1:16" ht="12.75">
      <c r="A8" s="253">
        <v>2</v>
      </c>
      <c r="B8" s="304" t="s">
        <v>527</v>
      </c>
      <c r="C8" s="305">
        <v>312654</v>
      </c>
      <c r="D8" s="306">
        <f aca="true" t="shared" si="0" ref="D8:D14">C8/12</f>
        <v>26054.5</v>
      </c>
      <c r="E8" s="306">
        <f aca="true" t="shared" si="1" ref="E8:E14">C8/12</f>
        <v>26054.5</v>
      </c>
      <c r="F8" s="306">
        <f aca="true" t="shared" si="2" ref="F8:F14">C8/12</f>
        <v>26054.5</v>
      </c>
      <c r="G8" s="306">
        <f aca="true" t="shared" si="3" ref="G8:G14">C8/12</f>
        <v>26054.5</v>
      </c>
      <c r="H8" s="306">
        <f aca="true" t="shared" si="4" ref="H8:H14">C8/12</f>
        <v>26054.5</v>
      </c>
      <c r="I8" s="306">
        <f aca="true" t="shared" si="5" ref="I8:I14">C8/12</f>
        <v>26054.5</v>
      </c>
      <c r="J8" s="306">
        <f aca="true" t="shared" si="6" ref="J8:J14">C8/12</f>
        <v>26054.5</v>
      </c>
      <c r="K8" s="306">
        <f aca="true" t="shared" si="7" ref="K8:K14">C8/12</f>
        <v>26054.5</v>
      </c>
      <c r="L8" s="306">
        <f aca="true" t="shared" si="8" ref="L8:L14">C8/12</f>
        <v>26054.5</v>
      </c>
      <c r="M8" s="306">
        <f aca="true" t="shared" si="9" ref="M8:M14">C8/12</f>
        <v>26054.5</v>
      </c>
      <c r="N8" s="306">
        <f aca="true" t="shared" si="10" ref="N8:N14">C8/12</f>
        <v>26054.5</v>
      </c>
      <c r="O8" s="306">
        <f aca="true" t="shared" si="11" ref="O8:O14">C8/12</f>
        <v>26054.5</v>
      </c>
      <c r="P8" s="307">
        <f aca="true" t="shared" si="12" ref="P8:P29">SUM(D8:O8)</f>
        <v>312654</v>
      </c>
    </row>
    <row r="9" spans="1:16" ht="12.75">
      <c r="A9" s="253">
        <v>3</v>
      </c>
      <c r="B9" s="304" t="s">
        <v>631</v>
      </c>
      <c r="C9" s="305">
        <v>77546</v>
      </c>
      <c r="D9" s="306">
        <f t="shared" si="0"/>
        <v>6462.166666666667</v>
      </c>
      <c r="E9" s="306">
        <f t="shared" si="1"/>
        <v>6462.166666666667</v>
      </c>
      <c r="F9" s="306">
        <f t="shared" si="2"/>
        <v>6462.166666666667</v>
      </c>
      <c r="G9" s="306">
        <f t="shared" si="3"/>
        <v>6462.166666666667</v>
      </c>
      <c r="H9" s="306">
        <f t="shared" si="4"/>
        <v>6462.166666666667</v>
      </c>
      <c r="I9" s="306">
        <f t="shared" si="5"/>
        <v>6462.166666666667</v>
      </c>
      <c r="J9" s="306">
        <f t="shared" si="6"/>
        <v>6462.166666666667</v>
      </c>
      <c r="K9" s="306">
        <f t="shared" si="7"/>
        <v>6462.166666666667</v>
      </c>
      <c r="L9" s="306">
        <f t="shared" si="8"/>
        <v>6462.166666666667</v>
      </c>
      <c r="M9" s="306">
        <f t="shared" si="9"/>
        <v>6462.166666666667</v>
      </c>
      <c r="N9" s="306">
        <f t="shared" si="10"/>
        <v>6462.166666666667</v>
      </c>
      <c r="O9" s="306">
        <f t="shared" si="11"/>
        <v>6462.166666666667</v>
      </c>
      <c r="P9" s="307">
        <f t="shared" si="12"/>
        <v>77546</v>
      </c>
    </row>
    <row r="10" spans="1:16" ht="12.75">
      <c r="A10" s="253">
        <v>4</v>
      </c>
      <c r="B10" s="304" t="s">
        <v>236</v>
      </c>
      <c r="C10" s="305">
        <v>236084</v>
      </c>
      <c r="D10" s="306">
        <f t="shared" si="0"/>
        <v>19673.666666666668</v>
      </c>
      <c r="E10" s="306">
        <f t="shared" si="1"/>
        <v>19673.666666666668</v>
      </c>
      <c r="F10" s="306">
        <f t="shared" si="2"/>
        <v>19673.666666666668</v>
      </c>
      <c r="G10" s="306">
        <f t="shared" si="3"/>
        <v>19673.666666666668</v>
      </c>
      <c r="H10" s="306">
        <f t="shared" si="4"/>
        <v>19673.666666666668</v>
      </c>
      <c r="I10" s="306">
        <f t="shared" si="5"/>
        <v>19673.666666666668</v>
      </c>
      <c r="J10" s="306">
        <f t="shared" si="6"/>
        <v>19673.666666666668</v>
      </c>
      <c r="K10" s="306">
        <f t="shared" si="7"/>
        <v>19673.666666666668</v>
      </c>
      <c r="L10" s="306">
        <f t="shared" si="8"/>
        <v>19673.666666666668</v>
      </c>
      <c r="M10" s="306">
        <f t="shared" si="9"/>
        <v>19673.666666666668</v>
      </c>
      <c r="N10" s="306">
        <f t="shared" si="10"/>
        <v>19673.666666666668</v>
      </c>
      <c r="O10" s="306">
        <f t="shared" si="11"/>
        <v>19673.666666666668</v>
      </c>
      <c r="P10" s="307">
        <f t="shared" si="12"/>
        <v>236083.99999999997</v>
      </c>
    </row>
    <row r="11" spans="1:16" ht="12.75">
      <c r="A11" s="253">
        <v>5</v>
      </c>
      <c r="B11" s="304" t="s">
        <v>632</v>
      </c>
      <c r="C11" s="305">
        <v>41083</v>
      </c>
      <c r="D11" s="306">
        <f t="shared" si="0"/>
        <v>3423.5833333333335</v>
      </c>
      <c r="E11" s="306">
        <f t="shared" si="1"/>
        <v>3423.5833333333335</v>
      </c>
      <c r="F11" s="306">
        <f t="shared" si="2"/>
        <v>3423.5833333333335</v>
      </c>
      <c r="G11" s="306">
        <f t="shared" si="3"/>
        <v>3423.5833333333335</v>
      </c>
      <c r="H11" s="306">
        <f t="shared" si="4"/>
        <v>3423.5833333333335</v>
      </c>
      <c r="I11" s="306">
        <f t="shared" si="5"/>
        <v>3423.5833333333335</v>
      </c>
      <c r="J11" s="306">
        <f t="shared" si="6"/>
        <v>3423.5833333333335</v>
      </c>
      <c r="K11" s="306">
        <f t="shared" si="7"/>
        <v>3423.5833333333335</v>
      </c>
      <c r="L11" s="306">
        <f t="shared" si="8"/>
        <v>3423.5833333333335</v>
      </c>
      <c r="M11" s="306">
        <f t="shared" si="9"/>
        <v>3423.5833333333335</v>
      </c>
      <c r="N11" s="306">
        <f t="shared" si="10"/>
        <v>3423.5833333333335</v>
      </c>
      <c r="O11" s="306">
        <f t="shared" si="11"/>
        <v>3423.5833333333335</v>
      </c>
      <c r="P11" s="307">
        <f t="shared" si="12"/>
        <v>41083</v>
      </c>
    </row>
    <row r="12" spans="1:16" ht="12.75">
      <c r="A12" s="253">
        <v>7</v>
      </c>
      <c r="B12" s="308" t="s">
        <v>633</v>
      </c>
      <c r="C12" s="309">
        <v>266889</v>
      </c>
      <c r="D12" s="306">
        <f t="shared" si="0"/>
        <v>22240.75</v>
      </c>
      <c r="E12" s="306">
        <f t="shared" si="1"/>
        <v>22240.75</v>
      </c>
      <c r="F12" s="306">
        <f t="shared" si="2"/>
        <v>22240.75</v>
      </c>
      <c r="G12" s="306">
        <f t="shared" si="3"/>
        <v>22240.75</v>
      </c>
      <c r="H12" s="306">
        <f t="shared" si="4"/>
        <v>22240.75</v>
      </c>
      <c r="I12" s="306">
        <f t="shared" si="5"/>
        <v>22240.75</v>
      </c>
      <c r="J12" s="306">
        <f t="shared" si="6"/>
        <v>22240.75</v>
      </c>
      <c r="K12" s="306">
        <f t="shared" si="7"/>
        <v>22240.75</v>
      </c>
      <c r="L12" s="306">
        <f t="shared" si="8"/>
        <v>22240.75</v>
      </c>
      <c r="M12" s="306">
        <f t="shared" si="9"/>
        <v>22240.75</v>
      </c>
      <c r="N12" s="306">
        <f t="shared" si="10"/>
        <v>22240.75</v>
      </c>
      <c r="O12" s="306">
        <f t="shared" si="11"/>
        <v>22240.75</v>
      </c>
      <c r="P12" s="307">
        <f t="shared" si="12"/>
        <v>266889</v>
      </c>
    </row>
    <row r="13" spans="1:16" ht="12.75">
      <c r="A13" s="253">
        <v>16</v>
      </c>
      <c r="B13" s="308" t="s">
        <v>634</v>
      </c>
      <c r="C13" s="309">
        <v>37366</v>
      </c>
      <c r="D13" s="306">
        <f t="shared" si="0"/>
        <v>3113.8333333333335</v>
      </c>
      <c r="E13" s="306">
        <f t="shared" si="1"/>
        <v>3113.8333333333335</v>
      </c>
      <c r="F13" s="306">
        <f t="shared" si="2"/>
        <v>3113.8333333333335</v>
      </c>
      <c r="G13" s="306">
        <f t="shared" si="3"/>
        <v>3113.8333333333335</v>
      </c>
      <c r="H13" s="306">
        <f t="shared" si="4"/>
        <v>3113.8333333333335</v>
      </c>
      <c r="I13" s="306">
        <f t="shared" si="5"/>
        <v>3113.8333333333335</v>
      </c>
      <c r="J13" s="306">
        <f t="shared" si="6"/>
        <v>3113.8333333333335</v>
      </c>
      <c r="K13" s="306">
        <f t="shared" si="7"/>
        <v>3113.8333333333335</v>
      </c>
      <c r="L13" s="306">
        <f t="shared" si="8"/>
        <v>3113.8333333333335</v>
      </c>
      <c r="M13" s="306">
        <f t="shared" si="9"/>
        <v>3113.8333333333335</v>
      </c>
      <c r="N13" s="306">
        <f t="shared" si="10"/>
        <v>3113.8333333333335</v>
      </c>
      <c r="O13" s="306">
        <f t="shared" si="11"/>
        <v>3113.8333333333335</v>
      </c>
      <c r="P13" s="307">
        <f t="shared" si="12"/>
        <v>37366</v>
      </c>
    </row>
    <row r="14" spans="1:16" ht="12.75">
      <c r="A14" s="253">
        <v>17</v>
      </c>
      <c r="B14" s="308" t="s">
        <v>362</v>
      </c>
      <c r="C14" s="309">
        <v>55331</v>
      </c>
      <c r="D14" s="306">
        <f t="shared" si="0"/>
        <v>4610.916666666667</v>
      </c>
      <c r="E14" s="306">
        <f t="shared" si="1"/>
        <v>4610.916666666667</v>
      </c>
      <c r="F14" s="306">
        <f t="shared" si="2"/>
        <v>4610.916666666667</v>
      </c>
      <c r="G14" s="306">
        <f t="shared" si="3"/>
        <v>4610.916666666667</v>
      </c>
      <c r="H14" s="306">
        <f t="shared" si="4"/>
        <v>4610.916666666667</v>
      </c>
      <c r="I14" s="306">
        <f t="shared" si="5"/>
        <v>4610.916666666667</v>
      </c>
      <c r="J14" s="306">
        <f t="shared" si="6"/>
        <v>4610.916666666667</v>
      </c>
      <c r="K14" s="306">
        <f t="shared" si="7"/>
        <v>4610.916666666667</v>
      </c>
      <c r="L14" s="306">
        <f t="shared" si="8"/>
        <v>4610.916666666667</v>
      </c>
      <c r="M14" s="306">
        <f t="shared" si="9"/>
        <v>4610.916666666667</v>
      </c>
      <c r="N14" s="306">
        <f t="shared" si="10"/>
        <v>4610.916666666667</v>
      </c>
      <c r="O14" s="306">
        <f t="shared" si="11"/>
        <v>4610.916666666667</v>
      </c>
      <c r="P14" s="307">
        <f t="shared" si="12"/>
        <v>55330.99999999999</v>
      </c>
    </row>
    <row r="15" spans="1:16" ht="12.75">
      <c r="A15" s="253">
        <v>19</v>
      </c>
      <c r="B15" s="304" t="s">
        <v>635</v>
      </c>
      <c r="C15" s="305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7">
        <f t="shared" si="12"/>
        <v>0</v>
      </c>
    </row>
    <row r="16" spans="1:16" ht="12.75">
      <c r="A16" s="253">
        <v>20</v>
      </c>
      <c r="B16" s="310" t="s">
        <v>337</v>
      </c>
      <c r="C16" s="311">
        <f aca="true" t="shared" si="13" ref="C16:O16">SUM(C8:C15)</f>
        <v>1026953</v>
      </c>
      <c r="D16" s="311">
        <f t="shared" si="13"/>
        <v>85579.41666666667</v>
      </c>
      <c r="E16" s="311">
        <f t="shared" si="13"/>
        <v>85579.41666666667</v>
      </c>
      <c r="F16" s="311">
        <f t="shared" si="13"/>
        <v>85579.41666666667</v>
      </c>
      <c r="G16" s="311">
        <f t="shared" si="13"/>
        <v>85579.41666666667</v>
      </c>
      <c r="H16" s="311">
        <f t="shared" si="13"/>
        <v>85579.41666666667</v>
      </c>
      <c r="I16" s="311">
        <f t="shared" si="13"/>
        <v>85579.41666666667</v>
      </c>
      <c r="J16" s="311">
        <f t="shared" si="13"/>
        <v>85579.41666666667</v>
      </c>
      <c r="K16" s="311">
        <f t="shared" si="13"/>
        <v>85579.41666666667</v>
      </c>
      <c r="L16" s="311">
        <f t="shared" si="13"/>
        <v>85579.41666666667</v>
      </c>
      <c r="M16" s="311">
        <f t="shared" si="13"/>
        <v>85579.41666666667</v>
      </c>
      <c r="N16" s="311">
        <f t="shared" si="13"/>
        <v>85579.41666666667</v>
      </c>
      <c r="O16" s="311">
        <f t="shared" si="13"/>
        <v>85579.41666666667</v>
      </c>
      <c r="P16" s="307">
        <f t="shared" si="12"/>
        <v>1026952.9999999999</v>
      </c>
    </row>
    <row r="17" spans="1:16" ht="12.75">
      <c r="A17" s="279">
        <v>27</v>
      </c>
      <c r="B17" s="312" t="s">
        <v>359</v>
      </c>
      <c r="C17" s="313">
        <f>C18+C19</f>
        <v>452231</v>
      </c>
      <c r="D17" s="313">
        <f aca="true" t="shared" si="14" ref="D17:O17">D18+D19</f>
        <v>49002.166666666664</v>
      </c>
      <c r="E17" s="313">
        <f t="shared" si="14"/>
        <v>36657.166666666664</v>
      </c>
      <c r="F17" s="313">
        <f t="shared" si="14"/>
        <v>36657.166666666664</v>
      </c>
      <c r="G17" s="313">
        <f t="shared" si="14"/>
        <v>36657.166666666664</v>
      </c>
      <c r="H17" s="313">
        <f t="shared" si="14"/>
        <v>36657.166666666664</v>
      </c>
      <c r="I17" s="313">
        <f t="shared" si="14"/>
        <v>36657.166666666664</v>
      </c>
      <c r="J17" s="313">
        <f t="shared" si="14"/>
        <v>36657.166666666664</v>
      </c>
      <c r="K17" s="313">
        <f t="shared" si="14"/>
        <v>36657.166666666664</v>
      </c>
      <c r="L17" s="313">
        <f t="shared" si="14"/>
        <v>36657.166666666664</v>
      </c>
      <c r="M17" s="313">
        <f t="shared" si="14"/>
        <v>36657.166666666664</v>
      </c>
      <c r="N17" s="313">
        <f t="shared" si="14"/>
        <v>36657.166666666664</v>
      </c>
      <c r="O17" s="313">
        <f t="shared" si="14"/>
        <v>36657.166666666664</v>
      </c>
      <c r="P17" s="314">
        <f t="shared" si="12"/>
        <v>452231.00000000006</v>
      </c>
    </row>
    <row r="18" spans="1:16" s="319" customFormat="1" ht="12.75">
      <c r="A18" s="315"/>
      <c r="B18" s="316" t="s">
        <v>636</v>
      </c>
      <c r="C18" s="317">
        <v>12345</v>
      </c>
      <c r="D18" s="317">
        <v>12345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8"/>
    </row>
    <row r="19" spans="1:16" ht="12.75">
      <c r="A19" s="279">
        <v>29</v>
      </c>
      <c r="B19" s="320" t="s">
        <v>637</v>
      </c>
      <c r="C19" s="321">
        <v>439886</v>
      </c>
      <c r="D19" s="306">
        <f>C19/12</f>
        <v>36657.166666666664</v>
      </c>
      <c r="E19" s="306">
        <f>C19/12</f>
        <v>36657.166666666664</v>
      </c>
      <c r="F19" s="306">
        <f>C19/12</f>
        <v>36657.166666666664</v>
      </c>
      <c r="G19" s="306">
        <f>C19/12</f>
        <v>36657.166666666664</v>
      </c>
      <c r="H19" s="306">
        <f>C19/12</f>
        <v>36657.166666666664</v>
      </c>
      <c r="I19" s="306">
        <f>C19/12</f>
        <v>36657.166666666664</v>
      </c>
      <c r="J19" s="306">
        <f>C19/12</f>
        <v>36657.166666666664</v>
      </c>
      <c r="K19" s="306">
        <f>C19/12</f>
        <v>36657.166666666664</v>
      </c>
      <c r="L19" s="306">
        <f>C19/12</f>
        <v>36657.166666666664</v>
      </c>
      <c r="M19" s="306">
        <f>C19/12</f>
        <v>36657.166666666664</v>
      </c>
      <c r="N19" s="306">
        <f>C19/12</f>
        <v>36657.166666666664</v>
      </c>
      <c r="O19" s="306">
        <f>C19/12</f>
        <v>36657.166666666664</v>
      </c>
      <c r="P19" s="314">
        <f t="shared" si="12"/>
        <v>439886.00000000006</v>
      </c>
    </row>
    <row r="20" spans="1:16" ht="21.75" customHeight="1">
      <c r="A20" s="279">
        <v>30</v>
      </c>
      <c r="B20" s="322" t="s">
        <v>638</v>
      </c>
      <c r="C20" s="323">
        <f>C16+C17</f>
        <v>1479184</v>
      </c>
      <c r="D20" s="323">
        <f aca="true" t="shared" si="15" ref="D20:O20">D16+D17</f>
        <v>134581.58333333334</v>
      </c>
      <c r="E20" s="323">
        <f t="shared" si="15"/>
        <v>122236.58333333334</v>
      </c>
      <c r="F20" s="323">
        <f t="shared" si="15"/>
        <v>122236.58333333334</v>
      </c>
      <c r="G20" s="323">
        <f t="shared" si="15"/>
        <v>122236.58333333334</v>
      </c>
      <c r="H20" s="323">
        <f t="shared" si="15"/>
        <v>122236.58333333334</v>
      </c>
      <c r="I20" s="323">
        <f t="shared" si="15"/>
        <v>122236.58333333334</v>
      </c>
      <c r="J20" s="323">
        <f t="shared" si="15"/>
        <v>122236.58333333334</v>
      </c>
      <c r="K20" s="323">
        <f t="shared" si="15"/>
        <v>122236.58333333334</v>
      </c>
      <c r="L20" s="323">
        <f t="shared" si="15"/>
        <v>122236.58333333334</v>
      </c>
      <c r="M20" s="323">
        <f t="shared" si="15"/>
        <v>122236.58333333334</v>
      </c>
      <c r="N20" s="323">
        <f t="shared" si="15"/>
        <v>122236.58333333334</v>
      </c>
      <c r="O20" s="323">
        <f t="shared" si="15"/>
        <v>122236.58333333334</v>
      </c>
      <c r="P20" s="314">
        <f t="shared" si="12"/>
        <v>1479184</v>
      </c>
    </row>
    <row r="21" spans="1:16" ht="12.75">
      <c r="A21" s="279">
        <v>33</v>
      </c>
      <c r="B21" s="320" t="s">
        <v>639</v>
      </c>
      <c r="C21" s="305">
        <v>480566</v>
      </c>
      <c r="D21" s="306">
        <f aca="true" t="shared" si="16" ref="D21:D27">C21/12</f>
        <v>40047.166666666664</v>
      </c>
      <c r="E21" s="306">
        <f aca="true" t="shared" si="17" ref="E21:E27">C21/12</f>
        <v>40047.166666666664</v>
      </c>
      <c r="F21" s="306">
        <f aca="true" t="shared" si="18" ref="F21:F27">C21/12</f>
        <v>40047.166666666664</v>
      </c>
      <c r="G21" s="306">
        <f aca="true" t="shared" si="19" ref="G21:G27">C21/12</f>
        <v>40047.166666666664</v>
      </c>
      <c r="H21" s="306">
        <f aca="true" t="shared" si="20" ref="H21:H27">C21/12</f>
        <v>40047.166666666664</v>
      </c>
      <c r="I21" s="306">
        <f aca="true" t="shared" si="21" ref="I21:I27">C21/12</f>
        <v>40047.166666666664</v>
      </c>
      <c r="J21" s="306">
        <f aca="true" t="shared" si="22" ref="J21:J27">C21/12</f>
        <v>40047.166666666664</v>
      </c>
      <c r="K21" s="306">
        <f aca="true" t="shared" si="23" ref="K21:K27">C21/12</f>
        <v>40047.166666666664</v>
      </c>
      <c r="L21" s="306">
        <f aca="true" t="shared" si="24" ref="L21:L27">C21/12</f>
        <v>40047.166666666664</v>
      </c>
      <c r="M21" s="306">
        <f aca="true" t="shared" si="25" ref="M21:M27">C21/12</f>
        <v>40047.166666666664</v>
      </c>
      <c r="N21" s="306">
        <f aca="true" t="shared" si="26" ref="N21:N27">C21/12</f>
        <v>40047.166666666664</v>
      </c>
      <c r="O21" s="306">
        <f aca="true" t="shared" si="27" ref="O21:O27">C21/12</f>
        <v>40047.166666666664</v>
      </c>
      <c r="P21" s="314">
        <f t="shared" si="12"/>
        <v>480566.00000000006</v>
      </c>
    </row>
    <row r="22" spans="1:16" ht="12.75">
      <c r="A22" s="279">
        <v>34</v>
      </c>
      <c r="B22" s="320" t="s">
        <v>640</v>
      </c>
      <c r="C22" s="305">
        <v>19290</v>
      </c>
      <c r="D22" s="306">
        <f t="shared" si="16"/>
        <v>1607.5</v>
      </c>
      <c r="E22" s="306">
        <f t="shared" si="17"/>
        <v>1607.5</v>
      </c>
      <c r="F22" s="306">
        <f t="shared" si="18"/>
        <v>1607.5</v>
      </c>
      <c r="G22" s="306">
        <f t="shared" si="19"/>
        <v>1607.5</v>
      </c>
      <c r="H22" s="306">
        <f t="shared" si="20"/>
        <v>1607.5</v>
      </c>
      <c r="I22" s="306">
        <f t="shared" si="21"/>
        <v>1607.5</v>
      </c>
      <c r="J22" s="306">
        <f t="shared" si="22"/>
        <v>1607.5</v>
      </c>
      <c r="K22" s="306">
        <f t="shared" si="23"/>
        <v>1607.5</v>
      </c>
      <c r="L22" s="306">
        <f t="shared" si="24"/>
        <v>1607.5</v>
      </c>
      <c r="M22" s="306">
        <f t="shared" si="25"/>
        <v>1607.5</v>
      </c>
      <c r="N22" s="306">
        <f t="shared" si="26"/>
        <v>1607.5</v>
      </c>
      <c r="O22" s="306">
        <f t="shared" si="27"/>
        <v>1607.5</v>
      </c>
      <c r="P22" s="314">
        <f t="shared" si="12"/>
        <v>19290</v>
      </c>
    </row>
    <row r="23" spans="1:16" ht="12.75">
      <c r="A23" s="279">
        <v>35</v>
      </c>
      <c r="B23" s="324" t="s">
        <v>529</v>
      </c>
      <c r="C23" s="309">
        <v>240840</v>
      </c>
      <c r="D23" s="306">
        <f t="shared" si="16"/>
        <v>20070</v>
      </c>
      <c r="E23" s="306">
        <f t="shared" si="17"/>
        <v>20070</v>
      </c>
      <c r="F23" s="306">
        <f t="shared" si="18"/>
        <v>20070</v>
      </c>
      <c r="G23" s="306">
        <f t="shared" si="19"/>
        <v>20070</v>
      </c>
      <c r="H23" s="306">
        <f t="shared" si="20"/>
        <v>20070</v>
      </c>
      <c r="I23" s="306">
        <f t="shared" si="21"/>
        <v>20070</v>
      </c>
      <c r="J23" s="306">
        <f t="shared" si="22"/>
        <v>20070</v>
      </c>
      <c r="K23" s="306">
        <f t="shared" si="23"/>
        <v>20070</v>
      </c>
      <c r="L23" s="306">
        <f t="shared" si="24"/>
        <v>20070</v>
      </c>
      <c r="M23" s="306">
        <f t="shared" si="25"/>
        <v>20070</v>
      </c>
      <c r="N23" s="306">
        <f t="shared" si="26"/>
        <v>20070</v>
      </c>
      <c r="O23" s="306">
        <f t="shared" si="27"/>
        <v>20070</v>
      </c>
      <c r="P23" s="314">
        <f t="shared" si="12"/>
        <v>240840</v>
      </c>
    </row>
    <row r="24" spans="1:16" ht="12.75">
      <c r="A24" s="279">
        <v>36</v>
      </c>
      <c r="B24" s="325" t="s">
        <v>170</v>
      </c>
      <c r="C24" s="326">
        <v>58802</v>
      </c>
      <c r="D24" s="306">
        <f t="shared" si="16"/>
        <v>4900.166666666667</v>
      </c>
      <c r="E24" s="306">
        <f t="shared" si="17"/>
        <v>4900.166666666667</v>
      </c>
      <c r="F24" s="306">
        <f t="shared" si="18"/>
        <v>4900.166666666667</v>
      </c>
      <c r="G24" s="306">
        <f t="shared" si="19"/>
        <v>4900.166666666667</v>
      </c>
      <c r="H24" s="306">
        <f t="shared" si="20"/>
        <v>4900.166666666667</v>
      </c>
      <c r="I24" s="306">
        <f t="shared" si="21"/>
        <v>4900.166666666667</v>
      </c>
      <c r="J24" s="306">
        <f t="shared" si="22"/>
        <v>4900.166666666667</v>
      </c>
      <c r="K24" s="306">
        <f t="shared" si="23"/>
        <v>4900.166666666667</v>
      </c>
      <c r="L24" s="306">
        <f t="shared" si="24"/>
        <v>4900.166666666667</v>
      </c>
      <c r="M24" s="306">
        <f t="shared" si="25"/>
        <v>4900.166666666667</v>
      </c>
      <c r="N24" s="306">
        <f t="shared" si="26"/>
        <v>4900.166666666667</v>
      </c>
      <c r="O24" s="306">
        <f t="shared" si="27"/>
        <v>4900.166666666667</v>
      </c>
      <c r="P24" s="314">
        <f t="shared" si="12"/>
        <v>58801.99999999999</v>
      </c>
    </row>
    <row r="25" spans="1:16" ht="12.75">
      <c r="A25" s="279">
        <v>37</v>
      </c>
      <c r="B25" s="325" t="s">
        <v>551</v>
      </c>
      <c r="C25" s="326">
        <v>375</v>
      </c>
      <c r="D25" s="306">
        <f t="shared" si="16"/>
        <v>31.25</v>
      </c>
      <c r="E25" s="306">
        <f t="shared" si="17"/>
        <v>31.25</v>
      </c>
      <c r="F25" s="306">
        <f t="shared" si="18"/>
        <v>31.25</v>
      </c>
      <c r="G25" s="306">
        <f t="shared" si="19"/>
        <v>31.25</v>
      </c>
      <c r="H25" s="306">
        <f t="shared" si="20"/>
        <v>31.25</v>
      </c>
      <c r="I25" s="306">
        <f t="shared" si="21"/>
        <v>31.25</v>
      </c>
      <c r="J25" s="306">
        <f t="shared" si="22"/>
        <v>31.25</v>
      </c>
      <c r="K25" s="306">
        <f t="shared" si="23"/>
        <v>31.25</v>
      </c>
      <c r="L25" s="306">
        <f t="shared" si="24"/>
        <v>31.25</v>
      </c>
      <c r="M25" s="306">
        <f t="shared" si="25"/>
        <v>31.25</v>
      </c>
      <c r="N25" s="306">
        <f t="shared" si="26"/>
        <v>31.25</v>
      </c>
      <c r="O25" s="306">
        <f t="shared" si="27"/>
        <v>31.25</v>
      </c>
      <c r="P25" s="314">
        <f t="shared" si="12"/>
        <v>375</v>
      </c>
    </row>
    <row r="26" spans="1:16" ht="12.75">
      <c r="A26" s="279"/>
      <c r="B26" s="325" t="s">
        <v>641</v>
      </c>
      <c r="C26" s="326"/>
      <c r="D26" s="306">
        <f t="shared" si="16"/>
        <v>0</v>
      </c>
      <c r="E26" s="306">
        <f t="shared" si="17"/>
        <v>0</v>
      </c>
      <c r="F26" s="306">
        <f t="shared" si="18"/>
        <v>0</v>
      </c>
      <c r="G26" s="306">
        <f t="shared" si="19"/>
        <v>0</v>
      </c>
      <c r="H26" s="306">
        <f t="shared" si="20"/>
        <v>0</v>
      </c>
      <c r="I26" s="306">
        <f t="shared" si="21"/>
        <v>0</v>
      </c>
      <c r="J26" s="306">
        <f t="shared" si="22"/>
        <v>0</v>
      </c>
      <c r="K26" s="306">
        <f t="shared" si="23"/>
        <v>0</v>
      </c>
      <c r="L26" s="306">
        <f t="shared" si="24"/>
        <v>0</v>
      </c>
      <c r="M26" s="306">
        <f t="shared" si="25"/>
        <v>0</v>
      </c>
      <c r="N26" s="306">
        <f t="shared" si="26"/>
        <v>0</v>
      </c>
      <c r="O26" s="306">
        <f t="shared" si="27"/>
        <v>0</v>
      </c>
      <c r="P26" s="314">
        <f t="shared" si="12"/>
        <v>0</v>
      </c>
    </row>
    <row r="27" spans="1:16" ht="12.75">
      <c r="A27" s="279">
        <v>38</v>
      </c>
      <c r="B27" s="325" t="s">
        <v>642</v>
      </c>
      <c r="C27" s="326">
        <v>570</v>
      </c>
      <c r="D27" s="306">
        <f t="shared" si="16"/>
        <v>47.5</v>
      </c>
      <c r="E27" s="306">
        <f t="shared" si="17"/>
        <v>47.5</v>
      </c>
      <c r="F27" s="306">
        <f t="shared" si="18"/>
        <v>47.5</v>
      </c>
      <c r="G27" s="306">
        <f t="shared" si="19"/>
        <v>47.5</v>
      </c>
      <c r="H27" s="306">
        <f t="shared" si="20"/>
        <v>47.5</v>
      </c>
      <c r="I27" s="306">
        <f t="shared" si="21"/>
        <v>47.5</v>
      </c>
      <c r="J27" s="306">
        <f t="shared" si="22"/>
        <v>47.5</v>
      </c>
      <c r="K27" s="306">
        <f t="shared" si="23"/>
        <v>47.5</v>
      </c>
      <c r="L27" s="306">
        <f t="shared" si="24"/>
        <v>47.5</v>
      </c>
      <c r="M27" s="306">
        <f t="shared" si="25"/>
        <v>47.5</v>
      </c>
      <c r="N27" s="306">
        <f t="shared" si="26"/>
        <v>47.5</v>
      </c>
      <c r="O27" s="306">
        <f t="shared" si="27"/>
        <v>47.5</v>
      </c>
      <c r="P27" s="314">
        <f t="shared" si="12"/>
        <v>570</v>
      </c>
    </row>
    <row r="28" spans="1:16" s="283" customFormat="1" ht="12.75">
      <c r="A28" s="327">
        <v>39</v>
      </c>
      <c r="B28" s="328" t="s">
        <v>643</v>
      </c>
      <c r="C28" s="329">
        <f aca="true" t="shared" si="28" ref="C28:O28">SUM(C21:C27)</f>
        <v>800443</v>
      </c>
      <c r="D28" s="329">
        <f t="shared" si="28"/>
        <v>66703.58333333333</v>
      </c>
      <c r="E28" s="329">
        <f t="shared" si="28"/>
        <v>66703.58333333333</v>
      </c>
      <c r="F28" s="329">
        <f t="shared" si="28"/>
        <v>66703.58333333333</v>
      </c>
      <c r="G28" s="329">
        <f t="shared" si="28"/>
        <v>66703.58333333333</v>
      </c>
      <c r="H28" s="329">
        <f t="shared" si="28"/>
        <v>66703.58333333333</v>
      </c>
      <c r="I28" s="329">
        <f t="shared" si="28"/>
        <v>66703.58333333333</v>
      </c>
      <c r="J28" s="329">
        <f t="shared" si="28"/>
        <v>66703.58333333333</v>
      </c>
      <c r="K28" s="329">
        <f t="shared" si="28"/>
        <v>66703.58333333333</v>
      </c>
      <c r="L28" s="329">
        <f t="shared" si="28"/>
        <v>66703.58333333333</v>
      </c>
      <c r="M28" s="329">
        <f t="shared" si="28"/>
        <v>66703.58333333333</v>
      </c>
      <c r="N28" s="329">
        <f t="shared" si="28"/>
        <v>66703.58333333333</v>
      </c>
      <c r="O28" s="329">
        <f t="shared" si="28"/>
        <v>66703.58333333333</v>
      </c>
      <c r="P28" s="330">
        <f t="shared" si="12"/>
        <v>800443.0000000001</v>
      </c>
    </row>
    <row r="29" spans="1:16" ht="16.5" customHeight="1">
      <c r="A29" s="279">
        <v>55</v>
      </c>
      <c r="B29" s="312" t="s">
        <v>644</v>
      </c>
      <c r="C29" s="313">
        <f aca="true" t="shared" si="29" ref="C29:O29">SUM(C30:C31)</f>
        <v>688741</v>
      </c>
      <c r="D29" s="313">
        <f t="shared" si="29"/>
        <v>57395.08333333333</v>
      </c>
      <c r="E29" s="313">
        <f t="shared" si="29"/>
        <v>57395.08333333333</v>
      </c>
      <c r="F29" s="313">
        <f t="shared" si="29"/>
        <v>57395.08333333333</v>
      </c>
      <c r="G29" s="313">
        <f t="shared" si="29"/>
        <v>57395.08333333333</v>
      </c>
      <c r="H29" s="313">
        <f t="shared" si="29"/>
        <v>57395.08333333333</v>
      </c>
      <c r="I29" s="313">
        <f t="shared" si="29"/>
        <v>57395.08333333333</v>
      </c>
      <c r="J29" s="313">
        <f t="shared" si="29"/>
        <v>57395.08333333333</v>
      </c>
      <c r="K29" s="313">
        <f t="shared" si="29"/>
        <v>57395.08333333333</v>
      </c>
      <c r="L29" s="313">
        <f t="shared" si="29"/>
        <v>57395.08333333333</v>
      </c>
      <c r="M29" s="313">
        <f t="shared" si="29"/>
        <v>57395.08333333333</v>
      </c>
      <c r="N29" s="313">
        <f t="shared" si="29"/>
        <v>57395.08333333333</v>
      </c>
      <c r="O29" s="313">
        <f t="shared" si="29"/>
        <v>57395.08333333333</v>
      </c>
      <c r="P29" s="314">
        <f t="shared" si="12"/>
        <v>688741</v>
      </c>
    </row>
    <row r="30" spans="1:16" s="332" customFormat="1" ht="16.5" customHeight="1">
      <c r="A30" s="331"/>
      <c r="B30" s="325" t="s">
        <v>645</v>
      </c>
      <c r="C30" s="317">
        <v>248855</v>
      </c>
      <c r="D30" s="306">
        <f>C30/12</f>
        <v>20737.916666666668</v>
      </c>
      <c r="E30" s="306">
        <f>C30/12</f>
        <v>20737.916666666668</v>
      </c>
      <c r="F30" s="306">
        <f>C30/12</f>
        <v>20737.916666666668</v>
      </c>
      <c r="G30" s="306">
        <f>C30/12</f>
        <v>20737.916666666668</v>
      </c>
      <c r="H30" s="306">
        <f>C30/12</f>
        <v>20737.916666666668</v>
      </c>
      <c r="I30" s="306">
        <f>C30/12</f>
        <v>20737.916666666668</v>
      </c>
      <c r="J30" s="306">
        <f>C30/12</f>
        <v>20737.916666666668</v>
      </c>
      <c r="K30" s="306">
        <f>C30/12</f>
        <v>20737.916666666668</v>
      </c>
      <c r="L30" s="306">
        <f>C30/12</f>
        <v>20737.916666666668</v>
      </c>
      <c r="M30" s="306">
        <f>C30/12</f>
        <v>20737.916666666668</v>
      </c>
      <c r="N30" s="306">
        <f>C30/12</f>
        <v>20737.916666666668</v>
      </c>
      <c r="O30" s="306">
        <f>C30/12</f>
        <v>20737.916666666668</v>
      </c>
      <c r="P30" s="307"/>
    </row>
    <row r="31" spans="1:16" ht="12.75">
      <c r="A31" s="279">
        <v>56</v>
      </c>
      <c r="B31" s="320" t="s">
        <v>637</v>
      </c>
      <c r="C31" s="333">
        <v>439886</v>
      </c>
      <c r="D31" s="306">
        <f>C31/12</f>
        <v>36657.166666666664</v>
      </c>
      <c r="E31" s="306">
        <f>C31/12</f>
        <v>36657.166666666664</v>
      </c>
      <c r="F31" s="306">
        <f>C31/12</f>
        <v>36657.166666666664</v>
      </c>
      <c r="G31" s="306">
        <f>C31/12</f>
        <v>36657.166666666664</v>
      </c>
      <c r="H31" s="306">
        <f>C31/12</f>
        <v>36657.166666666664</v>
      </c>
      <c r="I31" s="306">
        <f>C31/12</f>
        <v>36657.166666666664</v>
      </c>
      <c r="J31" s="306">
        <f>C31/12</f>
        <v>36657.166666666664</v>
      </c>
      <c r="K31" s="306">
        <f>C31/12</f>
        <v>36657.166666666664</v>
      </c>
      <c r="L31" s="306">
        <f>C31/12</f>
        <v>36657.166666666664</v>
      </c>
      <c r="M31" s="306">
        <f>C31/12</f>
        <v>36657.166666666664</v>
      </c>
      <c r="N31" s="306">
        <f>C31/12</f>
        <v>36657.166666666664</v>
      </c>
      <c r="O31" s="306">
        <f>C31/12</f>
        <v>36657.166666666664</v>
      </c>
      <c r="P31" s="314">
        <f>SUM(D31:O31)</f>
        <v>439886.00000000006</v>
      </c>
    </row>
    <row r="32" spans="1:16" ht="18" customHeight="1">
      <c r="A32" s="279">
        <v>58</v>
      </c>
      <c r="B32" s="334" t="s">
        <v>646</v>
      </c>
      <c r="C32" s="335">
        <f aca="true" t="shared" si="30" ref="C32:O32">C28+C29</f>
        <v>1489184</v>
      </c>
      <c r="D32" s="335">
        <f t="shared" si="30"/>
        <v>124098.66666666666</v>
      </c>
      <c r="E32" s="335">
        <f t="shared" si="30"/>
        <v>124098.66666666666</v>
      </c>
      <c r="F32" s="335">
        <f t="shared" si="30"/>
        <v>124098.66666666666</v>
      </c>
      <c r="G32" s="335">
        <f t="shared" si="30"/>
        <v>124098.66666666666</v>
      </c>
      <c r="H32" s="335">
        <f t="shared" si="30"/>
        <v>124098.66666666666</v>
      </c>
      <c r="I32" s="335">
        <f t="shared" si="30"/>
        <v>124098.66666666666</v>
      </c>
      <c r="J32" s="335">
        <f t="shared" si="30"/>
        <v>124098.66666666666</v>
      </c>
      <c r="K32" s="335">
        <f t="shared" si="30"/>
        <v>124098.66666666666</v>
      </c>
      <c r="L32" s="335">
        <f t="shared" si="30"/>
        <v>124098.66666666666</v>
      </c>
      <c r="M32" s="335">
        <f t="shared" si="30"/>
        <v>124098.66666666666</v>
      </c>
      <c r="N32" s="335">
        <f t="shared" si="30"/>
        <v>124098.66666666666</v>
      </c>
      <c r="O32" s="335">
        <f t="shared" si="30"/>
        <v>124098.66666666666</v>
      </c>
      <c r="P32" s="314">
        <f>SUM(D32:O32)</f>
        <v>1489184</v>
      </c>
    </row>
    <row r="33" spans="2:15" ht="12.7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</row>
    <row r="34" spans="2:15" ht="12.75"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</cols>
  <sheetData>
    <row r="1" spans="2:4" ht="15.75">
      <c r="B1" s="1" t="s">
        <v>0</v>
      </c>
      <c r="D1" s="2" t="s">
        <v>418</v>
      </c>
    </row>
    <row r="2" spans="2:9" ht="18.75">
      <c r="B2" s="3" t="s">
        <v>1</v>
      </c>
      <c r="C2" s="4"/>
      <c r="D2" s="5" t="s">
        <v>650</v>
      </c>
      <c r="E2" s="6"/>
      <c r="F2" s="6"/>
      <c r="G2" s="6"/>
      <c r="H2" s="6"/>
      <c r="I2" s="6"/>
    </row>
    <row r="3" spans="2:9" ht="18.75">
      <c r="B3" s="336"/>
      <c r="C3" s="337"/>
      <c r="D3" s="5" t="s">
        <v>653</v>
      </c>
      <c r="E3" s="6"/>
      <c r="F3" s="6"/>
      <c r="G3" s="6"/>
      <c r="H3" s="6"/>
      <c r="I3" s="6"/>
    </row>
    <row r="4" spans="2:4" ht="18.75">
      <c r="B4" s="7" t="s">
        <v>2</v>
      </c>
      <c r="D4" s="8" t="s">
        <v>3</v>
      </c>
    </row>
    <row r="5" spans="2:4" ht="18.75">
      <c r="B5" s="9" t="s">
        <v>420</v>
      </c>
      <c r="D5" s="8"/>
    </row>
    <row r="6" spans="2:9" ht="15">
      <c r="B6" s="10"/>
      <c r="C6" s="10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 ht="25.5">
      <c r="A7" s="11" t="s">
        <v>10</v>
      </c>
      <c r="B7" s="12" t="s">
        <v>11</v>
      </c>
      <c r="C7" s="13" t="s">
        <v>12</v>
      </c>
      <c r="D7" s="14" t="s">
        <v>417</v>
      </c>
      <c r="E7" s="14" t="s">
        <v>417</v>
      </c>
      <c r="F7" s="14" t="s">
        <v>417</v>
      </c>
      <c r="G7" s="14" t="s">
        <v>417</v>
      </c>
      <c r="H7" s="14" t="s">
        <v>417</v>
      </c>
      <c r="I7" s="14" t="s">
        <v>417</v>
      </c>
    </row>
    <row r="8" spans="1:9" ht="15">
      <c r="A8" s="15" t="s">
        <v>13</v>
      </c>
      <c r="B8" s="16" t="s">
        <v>14</v>
      </c>
      <c r="C8" s="16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</row>
    <row r="9" spans="1:9" ht="15" customHeight="1">
      <c r="A9" s="18" t="s">
        <v>22</v>
      </c>
      <c r="B9" s="19" t="s">
        <v>23</v>
      </c>
      <c r="C9" s="20" t="s">
        <v>24</v>
      </c>
      <c r="D9" s="21">
        <f aca="true" t="shared" si="0" ref="D9:D72">SUM(E9:I9)</f>
        <v>139569</v>
      </c>
      <c r="E9" s="29">
        <v>139569</v>
      </c>
      <c r="F9" s="22"/>
      <c r="G9" s="22"/>
      <c r="H9" s="22"/>
      <c r="I9" s="22"/>
    </row>
    <row r="10" spans="1:9" ht="15" customHeight="1">
      <c r="A10" s="18" t="s">
        <v>25</v>
      </c>
      <c r="B10" s="23" t="s">
        <v>26</v>
      </c>
      <c r="C10" s="20" t="s">
        <v>27</v>
      </c>
      <c r="D10" s="21">
        <f t="shared" si="0"/>
        <v>122001</v>
      </c>
      <c r="E10" s="29">
        <v>122001</v>
      </c>
      <c r="F10" s="22"/>
      <c r="G10" s="22"/>
      <c r="H10" s="22"/>
      <c r="I10" s="22"/>
    </row>
    <row r="11" spans="1:9" ht="15" customHeight="1">
      <c r="A11" s="18" t="s">
        <v>28</v>
      </c>
      <c r="B11" s="23" t="s">
        <v>29</v>
      </c>
      <c r="C11" s="20" t="s">
        <v>30</v>
      </c>
      <c r="D11" s="21">
        <f t="shared" si="0"/>
        <v>131917</v>
      </c>
      <c r="E11" s="29">
        <v>131917</v>
      </c>
      <c r="F11" s="22"/>
      <c r="G11" s="22"/>
      <c r="H11" s="22"/>
      <c r="I11" s="22"/>
    </row>
    <row r="12" spans="1:9" ht="15" customHeight="1">
      <c r="A12" s="18" t="s">
        <v>31</v>
      </c>
      <c r="B12" s="23" t="s">
        <v>32</v>
      </c>
      <c r="C12" s="20" t="s">
        <v>33</v>
      </c>
      <c r="D12" s="21">
        <f t="shared" si="0"/>
        <v>6922</v>
      </c>
      <c r="E12" s="29">
        <v>6922</v>
      </c>
      <c r="F12" s="22"/>
      <c r="G12" s="22"/>
      <c r="H12" s="22"/>
      <c r="I12" s="22"/>
    </row>
    <row r="13" spans="1:9" ht="15" customHeight="1">
      <c r="A13" s="18" t="s">
        <v>34</v>
      </c>
      <c r="B13" s="23" t="s">
        <v>35</v>
      </c>
      <c r="C13" s="20" t="s">
        <v>36</v>
      </c>
      <c r="D13" s="21">
        <f t="shared" si="0"/>
        <v>941</v>
      </c>
      <c r="E13" s="29">
        <v>941</v>
      </c>
      <c r="F13" s="22"/>
      <c r="G13" s="22"/>
      <c r="H13" s="22"/>
      <c r="I13" s="22"/>
    </row>
    <row r="14" spans="1:9" ht="15" customHeight="1">
      <c r="A14" s="18" t="s">
        <v>37</v>
      </c>
      <c r="B14" s="23" t="s">
        <v>38</v>
      </c>
      <c r="C14" s="20" t="s">
        <v>39</v>
      </c>
      <c r="D14" s="21">
        <f t="shared" si="0"/>
        <v>0</v>
      </c>
      <c r="E14" s="22"/>
      <c r="F14" s="22"/>
      <c r="G14" s="22"/>
      <c r="H14" s="22"/>
      <c r="I14" s="22"/>
    </row>
    <row r="15" spans="1:9" ht="15" customHeight="1">
      <c r="A15" s="24" t="s">
        <v>40</v>
      </c>
      <c r="B15" s="25" t="s">
        <v>41</v>
      </c>
      <c r="C15" s="26" t="s">
        <v>42</v>
      </c>
      <c r="D15" s="21">
        <f t="shared" si="0"/>
        <v>401350</v>
      </c>
      <c r="E15" s="21">
        <f>SUM(E9:E14)</f>
        <v>401350</v>
      </c>
      <c r="F15" s="21">
        <f>SUM(F9:F14)</f>
        <v>0</v>
      </c>
      <c r="G15" s="21">
        <f>SUM(G9:G14)</f>
        <v>0</v>
      </c>
      <c r="H15" s="21">
        <f>SUM(H9:H14)</f>
        <v>0</v>
      </c>
      <c r="I15" s="21">
        <f>SUM(I9:I14)</f>
        <v>0</v>
      </c>
    </row>
    <row r="16" spans="1:9" ht="15" customHeight="1">
      <c r="A16" s="18" t="s">
        <v>43</v>
      </c>
      <c r="B16" s="23" t="s">
        <v>44</v>
      </c>
      <c r="C16" s="20" t="s">
        <v>45</v>
      </c>
      <c r="D16" s="21">
        <f t="shared" si="0"/>
        <v>0</v>
      </c>
      <c r="E16" s="22"/>
      <c r="F16" s="22"/>
      <c r="G16" s="22"/>
      <c r="H16" s="22"/>
      <c r="I16" s="22"/>
    </row>
    <row r="17" spans="1:9" ht="15" customHeight="1">
      <c r="A17" s="18" t="s">
        <v>46</v>
      </c>
      <c r="B17" s="23" t="s">
        <v>47</v>
      </c>
      <c r="C17" s="20" t="s">
        <v>48</v>
      </c>
      <c r="D17" s="21">
        <f t="shared" si="0"/>
        <v>0</v>
      </c>
      <c r="E17" s="22"/>
      <c r="F17" s="22"/>
      <c r="G17" s="22"/>
      <c r="H17" s="22"/>
      <c r="I17" s="22"/>
    </row>
    <row r="18" spans="1:9" ht="15" customHeight="1">
      <c r="A18" s="18" t="s">
        <v>49</v>
      </c>
      <c r="B18" s="23" t="s">
        <v>50</v>
      </c>
      <c r="C18" s="20" t="s">
        <v>51</v>
      </c>
      <c r="D18" s="21">
        <f t="shared" si="0"/>
        <v>0</v>
      </c>
      <c r="E18" s="22"/>
      <c r="F18" s="22"/>
      <c r="G18" s="22"/>
      <c r="H18" s="22"/>
      <c r="I18" s="22"/>
    </row>
    <row r="19" spans="1:9" ht="15" customHeight="1">
      <c r="A19" s="18" t="s">
        <v>52</v>
      </c>
      <c r="B19" s="23" t="s">
        <v>53</v>
      </c>
      <c r="C19" s="20" t="s">
        <v>54</v>
      </c>
      <c r="D19" s="21">
        <f t="shared" si="0"/>
        <v>0</v>
      </c>
      <c r="E19" s="22"/>
      <c r="F19" s="22"/>
      <c r="G19" s="22"/>
      <c r="H19" s="22"/>
      <c r="I19" s="22"/>
    </row>
    <row r="20" spans="1:9" ht="15" customHeight="1">
      <c r="A20" s="18" t="s">
        <v>55</v>
      </c>
      <c r="B20" s="23" t="s">
        <v>56</v>
      </c>
      <c r="C20" s="20" t="s">
        <v>57</v>
      </c>
      <c r="D20" s="21">
        <f t="shared" si="0"/>
        <v>79216</v>
      </c>
      <c r="E20" s="21">
        <f>SUM(E21:E27)</f>
        <v>17239</v>
      </c>
      <c r="F20" s="21">
        <f>SUM(F21:F27)</f>
        <v>561</v>
      </c>
      <c r="G20" s="21">
        <f>SUM(G21:G27)</f>
        <v>59749</v>
      </c>
      <c r="H20" s="21">
        <f>SUM(H21:H27)</f>
        <v>1667</v>
      </c>
      <c r="I20" s="21">
        <f>SUM(I21:I27)</f>
        <v>0</v>
      </c>
    </row>
    <row r="21" spans="1:9" ht="15" customHeight="1">
      <c r="A21" s="18"/>
      <c r="B21" s="23" t="s">
        <v>58</v>
      </c>
      <c r="C21" s="20" t="s">
        <v>59</v>
      </c>
      <c r="D21" s="21">
        <f t="shared" si="0"/>
        <v>561</v>
      </c>
      <c r="E21" s="22"/>
      <c r="F21" s="22">
        <v>561</v>
      </c>
      <c r="G21" s="22"/>
      <c r="H21" s="22"/>
      <c r="I21" s="22"/>
    </row>
    <row r="22" spans="1:9" ht="15" customHeight="1">
      <c r="A22" s="18"/>
      <c r="B22" s="23" t="s">
        <v>60</v>
      </c>
      <c r="C22" s="20" t="s">
        <v>61</v>
      </c>
      <c r="D22" s="21">
        <f t="shared" si="0"/>
        <v>12922</v>
      </c>
      <c r="E22" s="22">
        <v>12922</v>
      </c>
      <c r="F22" s="22"/>
      <c r="G22" s="22"/>
      <c r="H22" s="22"/>
      <c r="I22" s="22"/>
    </row>
    <row r="23" spans="1:9" ht="15" customHeight="1">
      <c r="A23" s="18"/>
      <c r="B23" s="23" t="s">
        <v>62</v>
      </c>
      <c r="C23" s="20" t="s">
        <v>63</v>
      </c>
      <c r="D23" s="21">
        <f t="shared" si="0"/>
        <v>61416</v>
      </c>
      <c r="E23" s="22"/>
      <c r="F23" s="22"/>
      <c r="G23" s="22">
        <v>59749</v>
      </c>
      <c r="H23" s="22">
        <v>1667</v>
      </c>
      <c r="I23" s="22"/>
    </row>
    <row r="24" spans="1:9" ht="15" customHeight="1">
      <c r="A24" s="18"/>
      <c r="B24" s="23" t="s">
        <v>64</v>
      </c>
      <c r="C24" s="20" t="s">
        <v>65</v>
      </c>
      <c r="D24" s="21">
        <f t="shared" si="0"/>
        <v>0</v>
      </c>
      <c r="E24" s="22"/>
      <c r="F24" s="22"/>
      <c r="G24" s="22"/>
      <c r="H24" s="22"/>
      <c r="I24" s="22"/>
    </row>
    <row r="25" spans="1:9" ht="15" customHeight="1">
      <c r="A25" s="18"/>
      <c r="B25" s="23" t="s">
        <v>66</v>
      </c>
      <c r="C25" s="20" t="s">
        <v>67</v>
      </c>
      <c r="D25" s="21">
        <f t="shared" si="0"/>
        <v>0</v>
      </c>
      <c r="E25" s="22"/>
      <c r="F25" s="22"/>
      <c r="G25" s="22"/>
      <c r="H25" s="22"/>
      <c r="I25" s="22"/>
    </row>
    <row r="26" spans="1:9" ht="15" customHeight="1">
      <c r="A26" s="18"/>
      <c r="B26" s="23" t="s">
        <v>68</v>
      </c>
      <c r="C26" s="20" t="s">
        <v>69</v>
      </c>
      <c r="D26" s="21">
        <f t="shared" si="0"/>
        <v>0</v>
      </c>
      <c r="E26" s="22"/>
      <c r="F26" s="22"/>
      <c r="G26" s="22"/>
      <c r="H26" s="22"/>
      <c r="I26" s="22"/>
    </row>
    <row r="27" spans="1:9" ht="15" customHeight="1">
      <c r="A27" s="18"/>
      <c r="B27" s="23" t="s">
        <v>70</v>
      </c>
      <c r="C27" s="20" t="s">
        <v>71</v>
      </c>
      <c r="D27" s="21">
        <f t="shared" si="0"/>
        <v>4317</v>
      </c>
      <c r="E27" s="22">
        <v>4317</v>
      </c>
      <c r="F27" s="22"/>
      <c r="G27" s="22"/>
      <c r="H27" s="22"/>
      <c r="I27" s="22"/>
    </row>
    <row r="28" spans="1:9" ht="15" customHeight="1">
      <c r="A28" s="24" t="s">
        <v>72</v>
      </c>
      <c r="B28" s="25" t="s">
        <v>73</v>
      </c>
      <c r="C28" s="26" t="s">
        <v>74</v>
      </c>
      <c r="D28" s="21">
        <f t="shared" si="0"/>
        <v>480566</v>
      </c>
      <c r="E28" s="21">
        <f>SUM(E15:E20)</f>
        <v>418589</v>
      </c>
      <c r="F28" s="21">
        <f>SUM(F15:F20)</f>
        <v>561</v>
      </c>
      <c r="G28" s="21">
        <f>SUM(G15:G20)</f>
        <v>59749</v>
      </c>
      <c r="H28" s="21">
        <f>SUM(H15:H20)</f>
        <v>1667</v>
      </c>
      <c r="I28" s="21">
        <f>SUM(I15:I20)</f>
        <v>0</v>
      </c>
    </row>
    <row r="29" spans="1:9" ht="15" customHeight="1">
      <c r="A29" s="18" t="s">
        <v>75</v>
      </c>
      <c r="B29" s="23" t="s">
        <v>76</v>
      </c>
      <c r="C29" s="20" t="s">
        <v>77</v>
      </c>
      <c r="D29" s="21">
        <f t="shared" si="0"/>
        <v>0</v>
      </c>
      <c r="E29" s="22"/>
      <c r="F29" s="22"/>
      <c r="G29" s="22"/>
      <c r="H29" s="22"/>
      <c r="I29" s="22"/>
    </row>
    <row r="30" spans="1:9" ht="15" customHeight="1">
      <c r="A30" s="18" t="s">
        <v>78</v>
      </c>
      <c r="B30" s="23" t="s">
        <v>79</v>
      </c>
      <c r="C30" s="20" t="s">
        <v>80</v>
      </c>
      <c r="D30" s="21">
        <f t="shared" si="0"/>
        <v>0</v>
      </c>
      <c r="E30" s="22"/>
      <c r="F30" s="22"/>
      <c r="G30" s="22"/>
      <c r="H30" s="22"/>
      <c r="I30" s="22"/>
    </row>
    <row r="31" spans="1:9" ht="15" customHeight="1">
      <c r="A31" s="18" t="s">
        <v>81</v>
      </c>
      <c r="B31" s="23" t="s">
        <v>82</v>
      </c>
      <c r="C31" s="20" t="s">
        <v>83</v>
      </c>
      <c r="D31" s="21">
        <f t="shared" si="0"/>
        <v>19290</v>
      </c>
      <c r="E31" s="22">
        <v>19290</v>
      </c>
      <c r="F31" s="22"/>
      <c r="G31" s="22"/>
      <c r="H31" s="22"/>
      <c r="I31" s="22"/>
    </row>
    <row r="32" spans="1:9" ht="15" customHeight="1">
      <c r="A32" s="18" t="s">
        <v>84</v>
      </c>
      <c r="B32" s="23" t="s">
        <v>85</v>
      </c>
      <c r="C32" s="20" t="s">
        <v>86</v>
      </c>
      <c r="D32" s="21">
        <f t="shared" si="0"/>
        <v>0</v>
      </c>
      <c r="E32" s="22"/>
      <c r="F32" s="22"/>
      <c r="G32" s="22"/>
      <c r="H32" s="22"/>
      <c r="I32" s="22"/>
    </row>
    <row r="33" spans="1:9" ht="15" customHeight="1">
      <c r="A33" s="18" t="s">
        <v>87</v>
      </c>
      <c r="B33" s="23" t="s">
        <v>88</v>
      </c>
      <c r="C33" s="20" t="s">
        <v>89</v>
      </c>
      <c r="D33" s="21">
        <f t="shared" si="0"/>
        <v>0</v>
      </c>
      <c r="E33" s="22"/>
      <c r="F33" s="22"/>
      <c r="G33" s="22"/>
      <c r="H33" s="22"/>
      <c r="I33" s="22"/>
    </row>
    <row r="34" spans="1:9" ht="15" customHeight="1">
      <c r="A34" s="24" t="s">
        <v>90</v>
      </c>
      <c r="B34" s="25" t="s">
        <v>91</v>
      </c>
      <c r="C34" s="26" t="s">
        <v>92</v>
      </c>
      <c r="D34" s="21">
        <f t="shared" si="0"/>
        <v>19290</v>
      </c>
      <c r="E34" s="21">
        <f>SUM(E29:E33)</f>
        <v>19290</v>
      </c>
      <c r="F34" s="21">
        <f>SUM(F29:F33)</f>
        <v>0</v>
      </c>
      <c r="G34" s="21">
        <f>SUM(G29:G33)</f>
        <v>0</v>
      </c>
      <c r="H34" s="21">
        <f>SUM(H29:H33)</f>
        <v>0</v>
      </c>
      <c r="I34" s="21">
        <f>SUM(I29:I33)</f>
        <v>0</v>
      </c>
    </row>
    <row r="35" spans="1:9" ht="15" customHeight="1">
      <c r="A35" s="18" t="s">
        <v>93</v>
      </c>
      <c r="B35" s="23" t="s">
        <v>94</v>
      </c>
      <c r="C35" s="20" t="s">
        <v>95</v>
      </c>
      <c r="D35" s="21">
        <f t="shared" si="0"/>
        <v>0</v>
      </c>
      <c r="E35" s="22"/>
      <c r="F35" s="22"/>
      <c r="G35" s="22"/>
      <c r="H35" s="22"/>
      <c r="I35" s="22"/>
    </row>
    <row r="36" spans="1:9" ht="15" customHeight="1">
      <c r="A36" s="18" t="s">
        <v>96</v>
      </c>
      <c r="B36" s="23" t="s">
        <v>97</v>
      </c>
      <c r="C36" s="20" t="s">
        <v>98</v>
      </c>
      <c r="D36" s="21">
        <f t="shared" si="0"/>
        <v>0</v>
      </c>
      <c r="E36" s="22"/>
      <c r="F36" s="22"/>
      <c r="G36" s="22"/>
      <c r="H36" s="22"/>
      <c r="I36" s="22"/>
    </row>
    <row r="37" spans="1:9" ht="15" customHeight="1">
      <c r="A37" s="24" t="s">
        <v>99</v>
      </c>
      <c r="B37" s="25" t="s">
        <v>100</v>
      </c>
      <c r="C37" s="26" t="s">
        <v>101</v>
      </c>
      <c r="D37" s="21">
        <f t="shared" si="0"/>
        <v>0</v>
      </c>
      <c r="E37" s="21">
        <f>SUM(E35:E36)</f>
        <v>0</v>
      </c>
      <c r="F37" s="21">
        <f>SUM(F35:F36)</f>
        <v>0</v>
      </c>
      <c r="G37" s="21">
        <f>SUM(G35:G36)</f>
        <v>0</v>
      </c>
      <c r="H37" s="21">
        <f>SUM(H35:H36)</f>
        <v>0</v>
      </c>
      <c r="I37" s="21">
        <f>SUM(I35:I36)</f>
        <v>0</v>
      </c>
    </row>
    <row r="38" spans="1:9" ht="15" customHeight="1">
      <c r="A38" s="18" t="s">
        <v>102</v>
      </c>
      <c r="B38" s="23" t="s">
        <v>103</v>
      </c>
      <c r="C38" s="20" t="s">
        <v>104</v>
      </c>
      <c r="D38" s="21">
        <f t="shared" si="0"/>
        <v>0</v>
      </c>
      <c r="E38" s="22"/>
      <c r="F38" s="22"/>
      <c r="G38" s="22"/>
      <c r="H38" s="22"/>
      <c r="I38" s="22"/>
    </row>
    <row r="39" spans="1:9" ht="15" customHeight="1">
      <c r="A39" s="18" t="s">
        <v>105</v>
      </c>
      <c r="B39" s="23" t="s">
        <v>106</v>
      </c>
      <c r="C39" s="20" t="s">
        <v>107</v>
      </c>
      <c r="D39" s="21">
        <f t="shared" si="0"/>
        <v>0</v>
      </c>
      <c r="E39" s="22"/>
      <c r="F39" s="22"/>
      <c r="G39" s="22"/>
      <c r="H39" s="22"/>
      <c r="I39" s="22"/>
    </row>
    <row r="40" spans="1:9" ht="15" customHeight="1">
      <c r="A40" s="18" t="s">
        <v>108</v>
      </c>
      <c r="B40" s="23" t="s">
        <v>109</v>
      </c>
      <c r="C40" s="20" t="s">
        <v>110</v>
      </c>
      <c r="D40" s="21">
        <f t="shared" si="0"/>
        <v>89100</v>
      </c>
      <c r="E40" s="22">
        <v>89100</v>
      </c>
      <c r="F40" s="22"/>
      <c r="G40" s="22"/>
      <c r="H40" s="22"/>
      <c r="I40" s="22"/>
    </row>
    <row r="41" spans="1:9" ht="15" customHeight="1">
      <c r="A41" s="18" t="s">
        <v>111</v>
      </c>
      <c r="B41" s="23" t="s">
        <v>112</v>
      </c>
      <c r="C41" s="20" t="s">
        <v>113</v>
      </c>
      <c r="D41" s="21">
        <f t="shared" si="0"/>
        <v>140000</v>
      </c>
      <c r="E41" s="22">
        <v>140000</v>
      </c>
      <c r="F41" s="22"/>
      <c r="G41" s="22"/>
      <c r="H41" s="22"/>
      <c r="I41" s="22"/>
    </row>
    <row r="42" spans="1:9" ht="15" customHeight="1">
      <c r="A42" s="18" t="s">
        <v>114</v>
      </c>
      <c r="B42" s="23" t="s">
        <v>115</v>
      </c>
      <c r="C42" s="20" t="s">
        <v>116</v>
      </c>
      <c r="D42" s="21">
        <f t="shared" si="0"/>
        <v>0</v>
      </c>
      <c r="E42" s="22"/>
      <c r="F42" s="22"/>
      <c r="G42" s="22"/>
      <c r="H42" s="22"/>
      <c r="I42" s="22"/>
    </row>
    <row r="43" spans="1:9" ht="15" customHeight="1">
      <c r="A43" s="18" t="s">
        <v>117</v>
      </c>
      <c r="B43" s="23" t="s">
        <v>118</v>
      </c>
      <c r="C43" s="20" t="s">
        <v>119</v>
      </c>
      <c r="D43" s="21">
        <f t="shared" si="0"/>
        <v>0</v>
      </c>
      <c r="E43" s="22"/>
      <c r="F43" s="22"/>
      <c r="G43" s="22"/>
      <c r="H43" s="22"/>
      <c r="I43" s="22"/>
    </row>
    <row r="44" spans="1:9" ht="15" customHeight="1">
      <c r="A44" s="18" t="s">
        <v>120</v>
      </c>
      <c r="B44" s="23" t="s">
        <v>121</v>
      </c>
      <c r="C44" s="20" t="s">
        <v>122</v>
      </c>
      <c r="D44" s="21">
        <f t="shared" si="0"/>
        <v>10200</v>
      </c>
      <c r="E44" s="22">
        <v>10200</v>
      </c>
      <c r="F44" s="22"/>
      <c r="G44" s="22"/>
      <c r="H44" s="22"/>
      <c r="I44" s="22"/>
    </row>
    <row r="45" spans="1:9" ht="15" customHeight="1">
      <c r="A45" s="18" t="s">
        <v>123</v>
      </c>
      <c r="B45" s="23" t="s">
        <v>124</v>
      </c>
      <c r="C45" s="20" t="s">
        <v>125</v>
      </c>
      <c r="D45" s="21">
        <f t="shared" si="0"/>
        <v>340</v>
      </c>
      <c r="E45" s="22">
        <v>340</v>
      </c>
      <c r="F45" s="22"/>
      <c r="G45" s="22"/>
      <c r="H45" s="22"/>
      <c r="I45" s="22"/>
    </row>
    <row r="46" spans="1:9" ht="15" customHeight="1">
      <c r="A46" s="24" t="s">
        <v>126</v>
      </c>
      <c r="B46" s="25" t="s">
        <v>127</v>
      </c>
      <c r="C46" s="26" t="s">
        <v>128</v>
      </c>
      <c r="D46" s="21">
        <f t="shared" si="0"/>
        <v>150540</v>
      </c>
      <c r="E46" s="21">
        <f>SUM(E41:E45)</f>
        <v>150540</v>
      </c>
      <c r="F46" s="21">
        <f>SUM(F41:F45)</f>
        <v>0</v>
      </c>
      <c r="G46" s="21">
        <f>SUM(G41:G45)</f>
        <v>0</v>
      </c>
      <c r="H46" s="21">
        <f>SUM(H41:H45)</f>
        <v>0</v>
      </c>
      <c r="I46" s="21">
        <f>SUM(I41:I45)</f>
        <v>0</v>
      </c>
    </row>
    <row r="47" spans="1:9" ht="15" customHeight="1">
      <c r="A47" s="18" t="s">
        <v>129</v>
      </c>
      <c r="B47" s="23" t="s">
        <v>130</v>
      </c>
      <c r="C47" s="20" t="s">
        <v>131</v>
      </c>
      <c r="D47" s="21">
        <f t="shared" si="0"/>
        <v>1200</v>
      </c>
      <c r="E47" s="22">
        <v>1200</v>
      </c>
      <c r="F47" s="22"/>
      <c r="G47" s="22"/>
      <c r="H47" s="22"/>
      <c r="I47" s="22"/>
    </row>
    <row r="48" spans="1:9" ht="15" customHeight="1">
      <c r="A48" s="24" t="s">
        <v>132</v>
      </c>
      <c r="B48" s="25" t="s">
        <v>133</v>
      </c>
      <c r="C48" s="26" t="s">
        <v>134</v>
      </c>
      <c r="D48" s="21">
        <f t="shared" si="0"/>
        <v>240840</v>
      </c>
      <c r="E48" s="21">
        <f>E37+E38+E39+E40+E46+E47</f>
        <v>240840</v>
      </c>
      <c r="F48" s="21">
        <f>F37+F38+F39+F40+F46+F47</f>
        <v>0</v>
      </c>
      <c r="G48" s="21">
        <f>G37+G38+G39+G40+G46+G47</f>
        <v>0</v>
      </c>
      <c r="H48" s="21">
        <f>H37+H38+H39+H40+H46+H47</f>
        <v>0</v>
      </c>
      <c r="I48" s="21">
        <f>I37+I38+I39+I40+I46+I47</f>
        <v>0</v>
      </c>
    </row>
    <row r="49" spans="1:9" ht="15" customHeight="1">
      <c r="A49" s="18" t="s">
        <v>135</v>
      </c>
      <c r="B49" s="27" t="s">
        <v>136</v>
      </c>
      <c r="C49" s="20" t="s">
        <v>137</v>
      </c>
      <c r="D49" s="21">
        <f t="shared" si="0"/>
        <v>0</v>
      </c>
      <c r="E49" s="22"/>
      <c r="F49" s="22"/>
      <c r="G49" s="22"/>
      <c r="H49" s="22"/>
      <c r="I49" s="22"/>
    </row>
    <row r="50" spans="1:9" ht="15" customHeight="1">
      <c r="A50" s="18" t="s">
        <v>138</v>
      </c>
      <c r="B50" s="27" t="s">
        <v>139</v>
      </c>
      <c r="C50" s="20" t="s">
        <v>140</v>
      </c>
      <c r="D50" s="21">
        <f t="shared" si="0"/>
        <v>11867</v>
      </c>
      <c r="E50" s="22"/>
      <c r="F50" s="22">
        <v>730</v>
      </c>
      <c r="G50" s="22">
        <v>500</v>
      </c>
      <c r="H50" s="22">
        <v>9687</v>
      </c>
      <c r="I50" s="22">
        <v>950</v>
      </c>
    </row>
    <row r="51" spans="1:9" ht="15" customHeight="1">
      <c r="A51" s="18" t="s">
        <v>141</v>
      </c>
      <c r="B51" s="27" t="s">
        <v>142</v>
      </c>
      <c r="C51" s="20" t="s">
        <v>143</v>
      </c>
      <c r="D51" s="21">
        <f t="shared" si="0"/>
        <v>2740</v>
      </c>
      <c r="E51" s="21">
        <f>SUM(E52:E53)</f>
        <v>110</v>
      </c>
      <c r="F51" s="21">
        <f>SUM(F52:F53)</f>
        <v>1400</v>
      </c>
      <c r="G51" s="21">
        <f>SUM(G52:G53)</f>
        <v>1230</v>
      </c>
      <c r="H51" s="21">
        <f>SUM(H52:H53)</f>
        <v>0</v>
      </c>
      <c r="I51" s="21">
        <f>SUM(I52:I53)</f>
        <v>0</v>
      </c>
    </row>
    <row r="52" spans="1:9" ht="15" customHeight="1">
      <c r="A52" s="18"/>
      <c r="B52" s="28" t="s">
        <v>144</v>
      </c>
      <c r="C52" s="20" t="s">
        <v>145</v>
      </c>
      <c r="D52" s="21">
        <f t="shared" si="0"/>
        <v>2740</v>
      </c>
      <c r="E52" s="22">
        <v>110</v>
      </c>
      <c r="F52" s="22">
        <v>1400</v>
      </c>
      <c r="G52" s="22">
        <v>1230</v>
      </c>
      <c r="H52" s="22"/>
      <c r="I52" s="22"/>
    </row>
    <row r="53" spans="1:9" ht="15" customHeight="1">
      <c r="A53" s="18"/>
      <c r="B53" s="28" t="s">
        <v>146</v>
      </c>
      <c r="C53" s="20" t="s">
        <v>147</v>
      </c>
      <c r="D53" s="21">
        <f t="shared" si="0"/>
        <v>0</v>
      </c>
      <c r="E53" s="22"/>
      <c r="F53" s="22"/>
      <c r="G53" s="22"/>
      <c r="H53" s="22"/>
      <c r="I53" s="22"/>
    </row>
    <row r="54" spans="1:9" ht="15" customHeight="1">
      <c r="A54" s="18" t="s">
        <v>148</v>
      </c>
      <c r="B54" s="27" t="s">
        <v>149</v>
      </c>
      <c r="C54" s="20" t="s">
        <v>150</v>
      </c>
      <c r="D54" s="21">
        <f t="shared" si="0"/>
        <v>19579</v>
      </c>
      <c r="E54" s="22">
        <v>19579</v>
      </c>
      <c r="F54" s="22"/>
      <c r="G54" s="22"/>
      <c r="H54" s="22"/>
      <c r="I54" s="22"/>
    </row>
    <row r="55" spans="1:9" ht="15" customHeight="1">
      <c r="A55" s="18" t="s">
        <v>151</v>
      </c>
      <c r="B55" s="27" t="s">
        <v>152</v>
      </c>
      <c r="C55" s="20" t="s">
        <v>153</v>
      </c>
      <c r="D55" s="21">
        <f t="shared" si="0"/>
        <v>12322</v>
      </c>
      <c r="E55" s="22">
        <v>2759</v>
      </c>
      <c r="F55" s="22"/>
      <c r="G55" s="22"/>
      <c r="H55" s="22">
        <v>9563</v>
      </c>
      <c r="I55" s="22"/>
    </row>
    <row r="56" spans="1:9" ht="15" customHeight="1">
      <c r="A56" s="18" t="s">
        <v>154</v>
      </c>
      <c r="B56" s="27" t="s">
        <v>155</v>
      </c>
      <c r="C56" s="20" t="s">
        <v>156</v>
      </c>
      <c r="D56" s="21">
        <f t="shared" si="0"/>
        <v>11753</v>
      </c>
      <c r="E56" s="22">
        <v>5710</v>
      </c>
      <c r="F56" s="22">
        <v>378</v>
      </c>
      <c r="G56" s="22">
        <v>467</v>
      </c>
      <c r="H56" s="22">
        <v>5198</v>
      </c>
      <c r="I56" s="22"/>
    </row>
    <row r="57" spans="1:9" ht="15" customHeight="1">
      <c r="A57" s="18" t="s">
        <v>157</v>
      </c>
      <c r="B57" s="27" t="s">
        <v>158</v>
      </c>
      <c r="C57" s="20" t="s">
        <v>159</v>
      </c>
      <c r="D57" s="21">
        <f t="shared" si="0"/>
        <v>0</v>
      </c>
      <c r="E57" s="22"/>
      <c r="F57" s="22"/>
      <c r="G57" s="29"/>
      <c r="H57" s="22"/>
      <c r="I57" s="22"/>
    </row>
    <row r="58" spans="1:9" ht="15" customHeight="1">
      <c r="A58" s="18" t="s">
        <v>160</v>
      </c>
      <c r="B58" s="27" t="s">
        <v>161</v>
      </c>
      <c r="C58" s="20" t="s">
        <v>162</v>
      </c>
      <c r="D58" s="21">
        <f t="shared" si="0"/>
        <v>471</v>
      </c>
      <c r="E58" s="22">
        <v>471</v>
      </c>
      <c r="F58" s="22"/>
      <c r="G58" s="22"/>
      <c r="H58" s="22"/>
      <c r="I58" s="22"/>
    </row>
    <row r="59" spans="1:9" ht="15" customHeight="1">
      <c r="A59" s="18" t="s">
        <v>163</v>
      </c>
      <c r="B59" s="27" t="s">
        <v>164</v>
      </c>
      <c r="C59" s="20" t="s">
        <v>165</v>
      </c>
      <c r="D59" s="21">
        <f t="shared" si="0"/>
        <v>0</v>
      </c>
      <c r="E59" s="22"/>
      <c r="F59" s="22"/>
      <c r="G59" s="22"/>
      <c r="H59" s="22"/>
      <c r="I59" s="22"/>
    </row>
    <row r="60" spans="1:9" ht="15" customHeight="1">
      <c r="A60" s="18" t="s">
        <v>166</v>
      </c>
      <c r="B60" s="27" t="s">
        <v>167</v>
      </c>
      <c r="C60" s="20" t="s">
        <v>168</v>
      </c>
      <c r="D60" s="21">
        <f t="shared" si="0"/>
        <v>70</v>
      </c>
      <c r="E60" s="22"/>
      <c r="F60" s="22"/>
      <c r="G60" s="22">
        <v>70</v>
      </c>
      <c r="H60" s="22"/>
      <c r="I60" s="22"/>
    </row>
    <row r="61" spans="1:9" ht="15" customHeight="1">
      <c r="A61" s="24" t="s">
        <v>169</v>
      </c>
      <c r="B61" s="30" t="s">
        <v>170</v>
      </c>
      <c r="C61" s="26" t="s">
        <v>171</v>
      </c>
      <c r="D61" s="21">
        <f t="shared" si="0"/>
        <v>58802</v>
      </c>
      <c r="E61" s="21">
        <f>E49+E50+E51+E54+E55+E56+E57+E58+E59+E60</f>
        <v>28629</v>
      </c>
      <c r="F61" s="21">
        <f>F49+F50+F51+F54+F55+F56+F57+F58+F59+F60</f>
        <v>2508</v>
      </c>
      <c r="G61" s="21">
        <f>G49+G50+G51+G54+G55+G56+G57+G58+G59+G60</f>
        <v>2267</v>
      </c>
      <c r="H61" s="21">
        <f>H49+H50+H51+H54+H55+H56+H57+H58+H59+H60</f>
        <v>24448</v>
      </c>
      <c r="I61" s="21">
        <f>I49+I50+I51+I54+I55+I56+I57+I58+I59+I60</f>
        <v>950</v>
      </c>
    </row>
    <row r="62" spans="1:9" ht="15" customHeight="1">
      <c r="A62" s="18">
        <v>45</v>
      </c>
      <c r="B62" s="27" t="s">
        <v>172</v>
      </c>
      <c r="C62" s="20" t="s">
        <v>173</v>
      </c>
      <c r="D62" s="21">
        <f t="shared" si="0"/>
        <v>0</v>
      </c>
      <c r="E62" s="22"/>
      <c r="F62" s="22"/>
      <c r="G62" s="22"/>
      <c r="H62" s="22"/>
      <c r="I62" s="22"/>
    </row>
    <row r="63" spans="1:9" ht="15" customHeight="1">
      <c r="A63" s="18">
        <v>46</v>
      </c>
      <c r="B63" s="27" t="s">
        <v>174</v>
      </c>
      <c r="C63" s="20" t="s">
        <v>175</v>
      </c>
      <c r="D63" s="21">
        <f t="shared" si="0"/>
        <v>375</v>
      </c>
      <c r="E63" s="22">
        <v>375</v>
      </c>
      <c r="F63" s="22"/>
      <c r="G63" s="22"/>
      <c r="H63" s="22"/>
      <c r="I63" s="22"/>
    </row>
    <row r="64" spans="1:9" ht="15" customHeight="1">
      <c r="A64" s="18">
        <v>47</v>
      </c>
      <c r="B64" s="27" t="s">
        <v>176</v>
      </c>
      <c r="C64" s="20" t="s">
        <v>177</v>
      </c>
      <c r="D64" s="21">
        <f t="shared" si="0"/>
        <v>0</v>
      </c>
      <c r="E64" s="22"/>
      <c r="F64" s="22"/>
      <c r="G64" s="22"/>
      <c r="H64" s="22"/>
      <c r="I64" s="22"/>
    </row>
    <row r="65" spans="1:9" ht="15" customHeight="1">
      <c r="A65" s="18">
        <v>48</v>
      </c>
      <c r="B65" s="27" t="s">
        <v>178</v>
      </c>
      <c r="C65" s="20" t="s">
        <v>179</v>
      </c>
      <c r="D65" s="21">
        <f t="shared" si="0"/>
        <v>0</v>
      </c>
      <c r="E65" s="22"/>
      <c r="F65" s="22"/>
      <c r="G65" s="22"/>
      <c r="H65" s="22"/>
      <c r="I65" s="22"/>
    </row>
    <row r="66" spans="1:9" ht="15" customHeight="1">
      <c r="A66" s="18">
        <v>49</v>
      </c>
      <c r="B66" s="27" t="s">
        <v>180</v>
      </c>
      <c r="C66" s="20" t="s">
        <v>181</v>
      </c>
      <c r="D66" s="21">
        <f t="shared" si="0"/>
        <v>0</v>
      </c>
      <c r="E66" s="22"/>
      <c r="F66" s="22"/>
      <c r="G66" s="22"/>
      <c r="H66" s="22"/>
      <c r="I66" s="22"/>
    </row>
    <row r="67" spans="1:9" ht="15" customHeight="1">
      <c r="A67" s="24">
        <v>50</v>
      </c>
      <c r="B67" s="25" t="s">
        <v>182</v>
      </c>
      <c r="C67" s="26" t="s">
        <v>183</v>
      </c>
      <c r="D67" s="21">
        <f t="shared" si="0"/>
        <v>375</v>
      </c>
      <c r="E67" s="21">
        <f>SUM(E62:E66)</f>
        <v>375</v>
      </c>
      <c r="F67" s="21">
        <f>SUM(F62:F66)</f>
        <v>0</v>
      </c>
      <c r="G67" s="21">
        <f>SUM(G62:G66)</f>
        <v>0</v>
      </c>
      <c r="H67" s="21">
        <f>SUM(H62:H66)</f>
        <v>0</v>
      </c>
      <c r="I67" s="21">
        <f>SUM(I62:I66)</f>
        <v>0</v>
      </c>
    </row>
    <row r="68" spans="1:9" ht="15" customHeight="1">
      <c r="A68" s="18">
        <v>51</v>
      </c>
      <c r="B68" s="27" t="s">
        <v>184</v>
      </c>
      <c r="C68" s="20" t="s">
        <v>185</v>
      </c>
      <c r="D68" s="21">
        <f t="shared" si="0"/>
        <v>0</v>
      </c>
      <c r="E68" s="22"/>
      <c r="F68" s="22"/>
      <c r="G68" s="22"/>
      <c r="H68" s="22"/>
      <c r="I68" s="22"/>
    </row>
    <row r="69" spans="1:9" ht="15" customHeight="1">
      <c r="A69" s="18">
        <v>52</v>
      </c>
      <c r="B69" s="23" t="s">
        <v>186</v>
      </c>
      <c r="C69" s="20" t="s">
        <v>187</v>
      </c>
      <c r="D69" s="21">
        <f t="shared" si="0"/>
        <v>0</v>
      </c>
      <c r="E69" s="22"/>
      <c r="F69" s="22"/>
      <c r="G69" s="22"/>
      <c r="H69" s="22"/>
      <c r="I69" s="22"/>
    </row>
    <row r="70" spans="1:9" ht="15" customHeight="1">
      <c r="A70" s="18">
        <v>53</v>
      </c>
      <c r="B70" s="27" t="s">
        <v>188</v>
      </c>
      <c r="C70" s="20" t="s">
        <v>189</v>
      </c>
      <c r="D70" s="21">
        <f t="shared" si="0"/>
        <v>0</v>
      </c>
      <c r="E70" s="22"/>
      <c r="F70" s="22"/>
      <c r="G70" s="22"/>
      <c r="H70" s="22"/>
      <c r="I70" s="22"/>
    </row>
    <row r="71" spans="1:9" ht="15" customHeight="1">
      <c r="A71" s="24">
        <v>54</v>
      </c>
      <c r="B71" s="25" t="s">
        <v>190</v>
      </c>
      <c r="C71" s="26" t="s">
        <v>191</v>
      </c>
      <c r="D71" s="21">
        <f t="shared" si="0"/>
        <v>0</v>
      </c>
      <c r="E71" s="21">
        <f>SUM(E68:E70)</f>
        <v>0</v>
      </c>
      <c r="F71" s="21">
        <f>SUM(F68:F70)</f>
        <v>0</v>
      </c>
      <c r="G71" s="21">
        <f>SUM(G68:G70)</f>
        <v>0</v>
      </c>
      <c r="H71" s="21">
        <f>SUM(H68:H70)</f>
        <v>0</v>
      </c>
      <c r="I71" s="21">
        <f>SUM(I68:I70)</f>
        <v>0</v>
      </c>
    </row>
    <row r="72" spans="1:9" ht="15" customHeight="1">
      <c r="A72" s="18">
        <v>55</v>
      </c>
      <c r="B72" s="27" t="s">
        <v>192</v>
      </c>
      <c r="C72" s="20" t="s">
        <v>193</v>
      </c>
      <c r="D72" s="21">
        <f t="shared" si="0"/>
        <v>0</v>
      </c>
      <c r="E72" s="22"/>
      <c r="F72" s="22"/>
      <c r="G72" s="22"/>
      <c r="H72" s="22"/>
      <c r="I72" s="22"/>
    </row>
    <row r="73" spans="1:9" ht="15" customHeight="1">
      <c r="A73" s="18">
        <v>56</v>
      </c>
      <c r="B73" s="23" t="s">
        <v>194</v>
      </c>
      <c r="C73" s="20" t="s">
        <v>195</v>
      </c>
      <c r="D73" s="21">
        <f aca="true" t="shared" si="1" ref="D73:D90">SUM(E73:I73)</f>
        <v>570</v>
      </c>
      <c r="E73" s="22">
        <v>570</v>
      </c>
      <c r="F73" s="22"/>
      <c r="G73" s="22"/>
      <c r="H73" s="22"/>
      <c r="I73" s="22"/>
    </row>
    <row r="74" spans="1:9" ht="15" customHeight="1">
      <c r="A74" s="18">
        <v>57</v>
      </c>
      <c r="B74" s="27" t="s">
        <v>196</v>
      </c>
      <c r="C74" s="20" t="s">
        <v>197</v>
      </c>
      <c r="D74" s="21">
        <f t="shared" si="1"/>
        <v>0</v>
      </c>
      <c r="E74" s="22"/>
      <c r="F74" s="22"/>
      <c r="G74" s="22"/>
      <c r="H74" s="22"/>
      <c r="I74" s="22"/>
    </row>
    <row r="75" spans="1:9" ht="15" customHeight="1" thickBot="1">
      <c r="A75" s="31">
        <v>58</v>
      </c>
      <c r="B75" s="32" t="s">
        <v>198</v>
      </c>
      <c r="C75" s="33" t="s">
        <v>199</v>
      </c>
      <c r="D75" s="21">
        <f t="shared" si="1"/>
        <v>570</v>
      </c>
      <c r="E75" s="34">
        <f>SUM(E72:E74)</f>
        <v>570</v>
      </c>
      <c r="F75" s="34">
        <f>SUM(F72:F74)</f>
        <v>0</v>
      </c>
      <c r="G75" s="34">
        <f>SUM(G72:G74)</f>
        <v>0</v>
      </c>
      <c r="H75" s="34">
        <f>SUM(H72:H74)</f>
        <v>0</v>
      </c>
      <c r="I75" s="34">
        <f>SUM(I72:I74)</f>
        <v>0</v>
      </c>
    </row>
    <row r="76" spans="1:9" ht="15" customHeight="1" thickBot="1">
      <c r="A76" s="35">
        <v>59</v>
      </c>
      <c r="B76" s="36" t="s">
        <v>200</v>
      </c>
      <c r="C76" s="37" t="s">
        <v>201</v>
      </c>
      <c r="D76" s="21">
        <f t="shared" si="1"/>
        <v>800443</v>
      </c>
      <c r="E76" s="38">
        <f>E28+E34+E48+E61+E67+E71+E75</f>
        <v>708293</v>
      </c>
      <c r="F76" s="38">
        <f>F28+F34+F48+F61+F67+F71+F75</f>
        <v>3069</v>
      </c>
      <c r="G76" s="38">
        <f>G28+G34+G48+G61+G67+G71+G75</f>
        <v>62016</v>
      </c>
      <c r="H76" s="38">
        <f>H28+H34+H48+H61+H67+H71+H75</f>
        <v>26115</v>
      </c>
      <c r="I76" s="38">
        <f>I28+I34+I48+I61+I67+I71+I75</f>
        <v>950</v>
      </c>
    </row>
    <row r="77" spans="1:9" ht="15">
      <c r="A77" s="39">
        <v>60</v>
      </c>
      <c r="B77" s="40" t="s">
        <v>202</v>
      </c>
      <c r="C77" s="41" t="s">
        <v>203</v>
      </c>
      <c r="D77" s="21">
        <f t="shared" si="1"/>
        <v>0</v>
      </c>
      <c r="E77" s="41"/>
      <c r="F77" s="41"/>
      <c r="G77" s="41"/>
      <c r="H77" s="41"/>
      <c r="I77" s="41"/>
    </row>
    <row r="78" spans="1:9" ht="15">
      <c r="A78" s="24">
        <v>61</v>
      </c>
      <c r="B78" s="42" t="s">
        <v>204</v>
      </c>
      <c r="C78" s="43" t="s">
        <v>205</v>
      </c>
      <c r="D78" s="21">
        <f t="shared" si="1"/>
        <v>0</v>
      </c>
      <c r="E78" s="43"/>
      <c r="F78" s="43"/>
      <c r="G78" s="43"/>
      <c r="H78" s="43"/>
      <c r="I78" s="43"/>
    </row>
    <row r="79" spans="1:9" ht="15">
      <c r="A79" s="24">
        <v>62</v>
      </c>
      <c r="B79" s="23" t="s">
        <v>206</v>
      </c>
      <c r="C79" s="43" t="s">
        <v>207</v>
      </c>
      <c r="D79" s="21">
        <f t="shared" si="1"/>
        <v>248855</v>
      </c>
      <c r="E79" s="43">
        <v>229666</v>
      </c>
      <c r="F79" s="43">
        <v>4273</v>
      </c>
      <c r="G79" s="43">
        <v>9447</v>
      </c>
      <c r="H79" s="43">
        <v>4091</v>
      </c>
      <c r="I79" s="43">
        <v>1378</v>
      </c>
    </row>
    <row r="80" spans="1:9" ht="15">
      <c r="A80" s="24">
        <v>63</v>
      </c>
      <c r="B80" s="23" t="s">
        <v>208</v>
      </c>
      <c r="C80" s="43" t="s">
        <v>209</v>
      </c>
      <c r="D80" s="21">
        <f t="shared" si="1"/>
        <v>0</v>
      </c>
      <c r="E80" s="43"/>
      <c r="F80" s="43"/>
      <c r="G80" s="43"/>
      <c r="H80" s="43"/>
      <c r="I80" s="43"/>
    </row>
    <row r="81" spans="1:9" ht="15">
      <c r="A81" s="24">
        <v>64</v>
      </c>
      <c r="B81" s="25" t="s">
        <v>210</v>
      </c>
      <c r="C81" s="43" t="s">
        <v>211</v>
      </c>
      <c r="D81" s="21">
        <f t="shared" si="1"/>
        <v>248855</v>
      </c>
      <c r="E81" s="43">
        <f>SUM(E79:E80)</f>
        <v>229666</v>
      </c>
      <c r="F81" s="43">
        <f>SUM(F79:F80)</f>
        <v>4273</v>
      </c>
      <c r="G81" s="43">
        <f>SUM(G79:G80)</f>
        <v>9447</v>
      </c>
      <c r="H81" s="43">
        <f>SUM(H79:H80)</f>
        <v>4091</v>
      </c>
      <c r="I81" s="43">
        <f>SUM(I79:I80)</f>
        <v>1378</v>
      </c>
    </row>
    <row r="82" spans="1:9" ht="15">
      <c r="A82" s="24">
        <v>65</v>
      </c>
      <c r="B82" s="44" t="s">
        <v>212</v>
      </c>
      <c r="C82" s="43" t="s">
        <v>213</v>
      </c>
      <c r="D82" s="21">
        <f t="shared" si="1"/>
        <v>0</v>
      </c>
      <c r="E82" s="43"/>
      <c r="F82" s="43"/>
      <c r="G82" s="43"/>
      <c r="H82" s="43"/>
      <c r="I82" s="43"/>
    </row>
    <row r="83" spans="1:9" ht="15">
      <c r="A83" s="24">
        <v>66</v>
      </c>
      <c r="B83" s="44" t="s">
        <v>214</v>
      </c>
      <c r="C83" s="43" t="s">
        <v>215</v>
      </c>
      <c r="D83" s="21">
        <f t="shared" si="1"/>
        <v>0</v>
      </c>
      <c r="E83" s="43"/>
      <c r="F83" s="43"/>
      <c r="G83" s="43"/>
      <c r="H83" s="43"/>
      <c r="I83" s="43"/>
    </row>
    <row r="84" spans="1:9" ht="15">
      <c r="A84" s="24">
        <v>67</v>
      </c>
      <c r="B84" s="44" t="s">
        <v>216</v>
      </c>
      <c r="C84" s="43" t="s">
        <v>217</v>
      </c>
      <c r="D84" s="21">
        <f t="shared" si="1"/>
        <v>439886</v>
      </c>
      <c r="E84" s="45"/>
      <c r="F84" s="46">
        <v>155957</v>
      </c>
      <c r="G84" s="45">
        <v>136682</v>
      </c>
      <c r="H84" s="45">
        <v>99765</v>
      </c>
      <c r="I84" s="45">
        <v>47482</v>
      </c>
    </row>
    <row r="85" spans="1:9" ht="15">
      <c r="A85" s="24">
        <v>68</v>
      </c>
      <c r="B85" s="44" t="s">
        <v>218</v>
      </c>
      <c r="C85" s="43" t="s">
        <v>219</v>
      </c>
      <c r="D85" s="21">
        <f t="shared" si="1"/>
        <v>0</v>
      </c>
      <c r="E85" s="47"/>
      <c r="F85" s="48"/>
      <c r="G85" s="47"/>
      <c r="H85" s="47"/>
      <c r="I85" s="47"/>
    </row>
    <row r="86" spans="1:9" ht="15">
      <c r="A86" s="24">
        <v>69</v>
      </c>
      <c r="B86" s="27" t="s">
        <v>220</v>
      </c>
      <c r="C86" s="43" t="s">
        <v>221</v>
      </c>
      <c r="D86" s="21">
        <f t="shared" si="1"/>
        <v>0</v>
      </c>
      <c r="E86" s="47"/>
      <c r="F86" s="48"/>
      <c r="G86" s="47"/>
      <c r="H86" s="47"/>
      <c r="I86" s="47"/>
    </row>
    <row r="87" spans="1:9" ht="15">
      <c r="A87" s="24">
        <v>70</v>
      </c>
      <c r="B87" s="30" t="s">
        <v>222</v>
      </c>
      <c r="C87" s="43" t="s">
        <v>223</v>
      </c>
      <c r="D87" s="21">
        <f t="shared" si="1"/>
        <v>688741</v>
      </c>
      <c r="E87" s="47">
        <f>(SUM(E81:E86))+E77+E78</f>
        <v>229666</v>
      </c>
      <c r="F87" s="49">
        <f>(SUM(F81:F86))+F77+F78</f>
        <v>160230</v>
      </c>
      <c r="G87" s="47">
        <f>(SUM(G81:G86))+G77+G78</f>
        <v>146129</v>
      </c>
      <c r="H87" s="47">
        <f>(SUM(H81:H86))+H77+H78</f>
        <v>103856</v>
      </c>
      <c r="I87" s="47">
        <f>(SUM(I81:I86))+I77+I78</f>
        <v>48860</v>
      </c>
    </row>
    <row r="88" spans="1:9" ht="15">
      <c r="A88" s="24">
        <v>71</v>
      </c>
      <c r="B88" s="42" t="s">
        <v>224</v>
      </c>
      <c r="C88" s="43" t="s">
        <v>225</v>
      </c>
      <c r="D88" s="21">
        <f t="shared" si="1"/>
        <v>0</v>
      </c>
      <c r="E88" s="47"/>
      <c r="F88" s="49"/>
      <c r="G88" s="47"/>
      <c r="H88" s="47"/>
      <c r="I88" s="47"/>
    </row>
    <row r="89" spans="1:9" ht="15">
      <c r="A89" s="24">
        <v>72</v>
      </c>
      <c r="B89" s="42" t="s">
        <v>226</v>
      </c>
      <c r="C89" s="43" t="s">
        <v>227</v>
      </c>
      <c r="D89" s="21">
        <f t="shared" si="1"/>
        <v>688741</v>
      </c>
      <c r="E89" s="47">
        <f>SUM(E87:E88)</f>
        <v>229666</v>
      </c>
      <c r="F89" s="49">
        <f>SUM(F87:F88)</f>
        <v>160230</v>
      </c>
      <c r="G89" s="47">
        <f>SUM(G87:G88)</f>
        <v>146129</v>
      </c>
      <c r="H89" s="47">
        <f>SUM(H87:H88)</f>
        <v>103856</v>
      </c>
      <c r="I89" s="47">
        <f>SUM(I87:I88)</f>
        <v>48860</v>
      </c>
    </row>
    <row r="90" spans="1:9" ht="15">
      <c r="A90" s="50">
        <v>73</v>
      </c>
      <c r="B90" s="51" t="s">
        <v>228</v>
      </c>
      <c r="C90" s="51"/>
      <c r="D90" s="21">
        <f t="shared" si="1"/>
        <v>1489184</v>
      </c>
      <c r="E90" s="52">
        <f>E76+E89</f>
        <v>937959</v>
      </c>
      <c r="F90" s="53">
        <f>F76+F89</f>
        <v>163299</v>
      </c>
      <c r="G90" s="52">
        <f>G76+G89</f>
        <v>208145</v>
      </c>
      <c r="H90" s="52">
        <f>H76+H89</f>
        <v>129971</v>
      </c>
      <c r="I90" s="52">
        <f>I76+I89</f>
        <v>49810</v>
      </c>
    </row>
    <row r="92" spans="2:3" ht="15.75">
      <c r="B92" s="54"/>
      <c r="C92" s="55"/>
    </row>
    <row r="93" ht="15.75">
      <c r="B93" s="54"/>
    </row>
    <row r="94" ht="15.75">
      <c r="B94" s="54"/>
    </row>
    <row r="95" ht="15.75">
      <c r="B95" s="56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7.421875" style="0" customWidth="1"/>
    <col min="4" max="4" width="13.8515625" style="0" customWidth="1"/>
    <col min="5" max="5" width="11.57421875" style="0" customWidth="1"/>
    <col min="6" max="6" width="10.140625" style="0" customWidth="1"/>
    <col min="7" max="9" width="11.28125" style="0" customWidth="1"/>
    <col min="10" max="10" width="6.8515625" style="0" customWidth="1"/>
  </cols>
  <sheetData>
    <row r="1" spans="2:4" ht="15.75">
      <c r="B1" s="1" t="s">
        <v>0</v>
      </c>
      <c r="D1" s="2" t="s">
        <v>652</v>
      </c>
    </row>
    <row r="2" spans="2:9" ht="18.75">
      <c r="B2" s="3" t="s">
        <v>1</v>
      </c>
      <c r="C2" s="4"/>
      <c r="D2" s="5" t="s">
        <v>650</v>
      </c>
      <c r="E2" s="6"/>
      <c r="F2" s="6"/>
      <c r="G2" s="6"/>
      <c r="H2" s="6"/>
      <c r="I2" s="6"/>
    </row>
    <row r="3" spans="2:4" ht="18.75">
      <c r="B3" s="7" t="s">
        <v>2</v>
      </c>
      <c r="D3" s="8" t="s">
        <v>3</v>
      </c>
    </row>
    <row r="4" spans="2:4" ht="18.75">
      <c r="B4" s="9" t="s">
        <v>413</v>
      </c>
      <c r="D4" s="8"/>
    </row>
    <row r="5" spans="2:9" ht="15">
      <c r="B5" s="10"/>
      <c r="C5" s="10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</row>
    <row r="6" spans="1:9" ht="25.5">
      <c r="A6" s="11" t="s">
        <v>10</v>
      </c>
      <c r="B6" s="12" t="s">
        <v>11</v>
      </c>
      <c r="C6" s="13" t="s">
        <v>12</v>
      </c>
      <c r="D6" s="14" t="s">
        <v>413</v>
      </c>
      <c r="E6" s="14" t="s">
        <v>413</v>
      </c>
      <c r="F6" s="14" t="s">
        <v>413</v>
      </c>
      <c r="G6" s="14" t="s">
        <v>413</v>
      </c>
      <c r="H6" s="14" t="s">
        <v>413</v>
      </c>
      <c r="I6" s="14" t="s">
        <v>413</v>
      </c>
    </row>
    <row r="7" spans="1:9" ht="15">
      <c r="A7" s="15" t="s">
        <v>13</v>
      </c>
      <c r="B7" s="16" t="s">
        <v>14</v>
      </c>
      <c r="C7" s="16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</row>
    <row r="8" spans="1:10" ht="15" customHeight="1">
      <c r="A8" s="18" t="s">
        <v>22</v>
      </c>
      <c r="B8" s="19" t="s">
        <v>23</v>
      </c>
      <c r="C8" s="20" t="s">
        <v>24</v>
      </c>
      <c r="D8" s="21">
        <f aca="true" t="shared" si="0" ref="D8:D71">SUM(E8:I8)</f>
        <v>39364</v>
      </c>
      <c r="E8" s="22">
        <v>39364</v>
      </c>
      <c r="F8" s="22"/>
      <c r="G8" s="22"/>
      <c r="H8" s="22"/>
      <c r="I8" s="22"/>
      <c r="J8" s="207"/>
    </row>
    <row r="9" spans="1:10" ht="15" customHeight="1">
      <c r="A9" s="18" t="s">
        <v>25</v>
      </c>
      <c r="B9" s="23" t="s">
        <v>26</v>
      </c>
      <c r="C9" s="20" t="s">
        <v>27</v>
      </c>
      <c r="D9" s="21">
        <f t="shared" si="0"/>
        <v>32335</v>
      </c>
      <c r="E9" s="22">
        <v>32335</v>
      </c>
      <c r="F9" s="22"/>
      <c r="G9" s="22"/>
      <c r="H9" s="22"/>
      <c r="I9" s="22"/>
      <c r="J9" s="207"/>
    </row>
    <row r="10" spans="1:10" ht="15" customHeight="1">
      <c r="A10" s="18" t="s">
        <v>28</v>
      </c>
      <c r="B10" s="23" t="s">
        <v>29</v>
      </c>
      <c r="C10" s="20" t="s">
        <v>30</v>
      </c>
      <c r="D10" s="21">
        <f t="shared" si="0"/>
        <v>48869</v>
      </c>
      <c r="E10" s="22">
        <v>48869</v>
      </c>
      <c r="F10" s="22"/>
      <c r="G10" s="22"/>
      <c r="H10" s="22"/>
      <c r="I10" s="22"/>
      <c r="J10" s="207"/>
    </row>
    <row r="11" spans="1:10" ht="15" customHeight="1">
      <c r="A11" s="18" t="s">
        <v>31</v>
      </c>
      <c r="B11" s="23" t="s">
        <v>32</v>
      </c>
      <c r="C11" s="20" t="s">
        <v>33</v>
      </c>
      <c r="D11" s="21">
        <f t="shared" si="0"/>
        <v>1938</v>
      </c>
      <c r="E11" s="22">
        <v>1938</v>
      </c>
      <c r="F11" s="22"/>
      <c r="G11" s="22"/>
      <c r="H11" s="22"/>
      <c r="I11" s="22"/>
      <c r="J11" s="207"/>
    </row>
    <row r="12" spans="1:10" ht="15" customHeight="1">
      <c r="A12" s="18" t="s">
        <v>34</v>
      </c>
      <c r="B12" s="23" t="s">
        <v>35</v>
      </c>
      <c r="C12" s="20" t="s">
        <v>36</v>
      </c>
      <c r="D12" s="21">
        <f t="shared" si="0"/>
        <v>941</v>
      </c>
      <c r="E12" s="22">
        <v>941</v>
      </c>
      <c r="F12" s="22"/>
      <c r="G12" s="22"/>
      <c r="H12" s="22"/>
      <c r="I12" s="22"/>
      <c r="J12" s="207"/>
    </row>
    <row r="13" spans="1:10" ht="15" customHeight="1">
      <c r="A13" s="18" t="s">
        <v>37</v>
      </c>
      <c r="B13" s="23" t="s">
        <v>38</v>
      </c>
      <c r="C13" s="20" t="s">
        <v>39</v>
      </c>
      <c r="D13" s="21">
        <f t="shared" si="0"/>
        <v>0</v>
      </c>
      <c r="E13" s="22"/>
      <c r="F13" s="22"/>
      <c r="G13" s="22"/>
      <c r="H13" s="22"/>
      <c r="I13" s="22"/>
      <c r="J13" s="207"/>
    </row>
    <row r="14" spans="1:10" ht="15" customHeight="1">
      <c r="A14" s="24" t="s">
        <v>40</v>
      </c>
      <c r="B14" s="25" t="s">
        <v>41</v>
      </c>
      <c r="C14" s="26" t="s">
        <v>42</v>
      </c>
      <c r="D14" s="21">
        <f t="shared" si="0"/>
        <v>123447</v>
      </c>
      <c r="E14" s="21">
        <f>SUM(E8:E13)</f>
        <v>123447</v>
      </c>
      <c r="F14" s="21">
        <f>SUM(F8:F13)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07"/>
    </row>
    <row r="15" spans="1:10" ht="15" customHeight="1">
      <c r="A15" s="18" t="s">
        <v>43</v>
      </c>
      <c r="B15" s="23" t="s">
        <v>44</v>
      </c>
      <c r="C15" s="20" t="s">
        <v>45</v>
      </c>
      <c r="D15" s="21">
        <f t="shared" si="0"/>
        <v>0</v>
      </c>
      <c r="E15" s="22"/>
      <c r="F15" s="22"/>
      <c r="G15" s="22"/>
      <c r="H15" s="22"/>
      <c r="I15" s="22"/>
      <c r="J15" s="207"/>
    </row>
    <row r="16" spans="1:10" ht="15" customHeight="1">
      <c r="A16" s="18" t="s">
        <v>46</v>
      </c>
      <c r="B16" s="23" t="s">
        <v>47</v>
      </c>
      <c r="C16" s="20" t="s">
        <v>48</v>
      </c>
      <c r="D16" s="21">
        <f t="shared" si="0"/>
        <v>0</v>
      </c>
      <c r="E16" s="22"/>
      <c r="F16" s="22"/>
      <c r="G16" s="22"/>
      <c r="H16" s="22"/>
      <c r="I16" s="22"/>
      <c r="J16" s="207"/>
    </row>
    <row r="17" spans="1:10" ht="15" customHeight="1">
      <c r="A17" s="18" t="s">
        <v>49</v>
      </c>
      <c r="B17" s="23" t="s">
        <v>50</v>
      </c>
      <c r="C17" s="20" t="s">
        <v>51</v>
      </c>
      <c r="D17" s="21">
        <f t="shared" si="0"/>
        <v>0</v>
      </c>
      <c r="E17" s="22"/>
      <c r="F17" s="22"/>
      <c r="G17" s="22"/>
      <c r="H17" s="22"/>
      <c r="I17" s="22"/>
      <c r="J17" s="207"/>
    </row>
    <row r="18" spans="1:10" ht="15" customHeight="1">
      <c r="A18" s="18" t="s">
        <v>52</v>
      </c>
      <c r="B18" s="23" t="s">
        <v>53</v>
      </c>
      <c r="C18" s="20" t="s">
        <v>54</v>
      </c>
      <c r="D18" s="21">
        <f t="shared" si="0"/>
        <v>0</v>
      </c>
      <c r="E18" s="22"/>
      <c r="F18" s="22"/>
      <c r="G18" s="22"/>
      <c r="H18" s="22"/>
      <c r="I18" s="22"/>
      <c r="J18" s="207"/>
    </row>
    <row r="19" spans="1:10" ht="15" customHeight="1">
      <c r="A19" s="18" t="s">
        <v>55</v>
      </c>
      <c r="B19" s="23" t="s">
        <v>56</v>
      </c>
      <c r="C19" s="20" t="s">
        <v>57</v>
      </c>
      <c r="D19" s="21">
        <f t="shared" si="0"/>
        <v>23085</v>
      </c>
      <c r="E19" s="21">
        <f>SUM(E20:E26)</f>
        <v>3247</v>
      </c>
      <c r="F19" s="21">
        <f>SUM(F20:F26)</f>
        <v>561</v>
      </c>
      <c r="G19" s="21">
        <f>SUM(G20:G26)</f>
        <v>18992</v>
      </c>
      <c r="H19" s="21">
        <f>SUM(H20:H26)</f>
        <v>285</v>
      </c>
      <c r="I19" s="21">
        <f>SUM(I20:I26)</f>
        <v>0</v>
      </c>
      <c r="J19" s="207"/>
    </row>
    <row r="20" spans="1:10" ht="15" customHeight="1">
      <c r="A20" s="18"/>
      <c r="B20" s="23" t="s">
        <v>58</v>
      </c>
      <c r="C20" s="20" t="s">
        <v>59</v>
      </c>
      <c r="D20" s="21">
        <f t="shared" si="0"/>
        <v>561</v>
      </c>
      <c r="E20" s="22"/>
      <c r="F20" s="29">
        <v>561</v>
      </c>
      <c r="G20" s="22"/>
      <c r="H20" s="22"/>
      <c r="I20" s="22"/>
      <c r="J20" s="207"/>
    </row>
    <row r="21" spans="1:10" ht="15" customHeight="1">
      <c r="A21" s="18"/>
      <c r="B21" s="23" t="s">
        <v>60</v>
      </c>
      <c r="C21" s="20" t="s">
        <v>61</v>
      </c>
      <c r="D21" s="21">
        <f t="shared" si="0"/>
        <v>3247</v>
      </c>
      <c r="E21" s="22">
        <v>3247</v>
      </c>
      <c r="F21" s="22"/>
      <c r="G21" s="22"/>
      <c r="H21" s="22"/>
      <c r="I21" s="22"/>
      <c r="J21" s="207"/>
    </row>
    <row r="22" spans="1:10" ht="15" customHeight="1">
      <c r="A22" s="18"/>
      <c r="B22" s="23" t="s">
        <v>62</v>
      </c>
      <c r="C22" s="20" t="s">
        <v>63</v>
      </c>
      <c r="D22" s="21">
        <f t="shared" si="0"/>
        <v>19277</v>
      </c>
      <c r="E22" s="22"/>
      <c r="F22" s="22"/>
      <c r="G22" s="22">
        <v>18992</v>
      </c>
      <c r="H22" s="22">
        <v>285</v>
      </c>
      <c r="I22" s="22"/>
      <c r="J22" s="207"/>
    </row>
    <row r="23" spans="1:10" ht="15" customHeight="1">
      <c r="A23" s="18"/>
      <c r="B23" s="23" t="s">
        <v>64</v>
      </c>
      <c r="C23" s="20" t="s">
        <v>65</v>
      </c>
      <c r="D23" s="21">
        <f t="shared" si="0"/>
        <v>0</v>
      </c>
      <c r="E23" s="22"/>
      <c r="F23" s="22"/>
      <c r="G23" s="22"/>
      <c r="H23" s="22"/>
      <c r="I23" s="22"/>
      <c r="J23" s="207"/>
    </row>
    <row r="24" spans="1:10" ht="15" customHeight="1">
      <c r="A24" s="18"/>
      <c r="B24" s="23" t="s">
        <v>66</v>
      </c>
      <c r="C24" s="20" t="s">
        <v>67</v>
      </c>
      <c r="D24" s="21">
        <f t="shared" si="0"/>
        <v>0</v>
      </c>
      <c r="E24" s="22"/>
      <c r="F24" s="22"/>
      <c r="G24" s="22"/>
      <c r="H24" s="22"/>
      <c r="I24" s="22"/>
      <c r="J24" s="207"/>
    </row>
    <row r="25" spans="1:10" ht="15" customHeight="1">
      <c r="A25" s="18"/>
      <c r="B25" s="23" t="s">
        <v>68</v>
      </c>
      <c r="C25" s="20" t="s">
        <v>69</v>
      </c>
      <c r="D25" s="21">
        <f t="shared" si="0"/>
        <v>0</v>
      </c>
      <c r="E25" s="22"/>
      <c r="F25" s="22"/>
      <c r="G25" s="22"/>
      <c r="H25" s="22"/>
      <c r="I25" s="22"/>
      <c r="J25" s="207"/>
    </row>
    <row r="26" spans="1:10" ht="15" customHeight="1">
      <c r="A26" s="18"/>
      <c r="B26" s="23" t="s">
        <v>70</v>
      </c>
      <c r="C26" s="20" t="s">
        <v>71</v>
      </c>
      <c r="D26" s="21">
        <f t="shared" si="0"/>
        <v>0</v>
      </c>
      <c r="E26" s="22"/>
      <c r="F26" s="22"/>
      <c r="G26" s="22"/>
      <c r="H26" s="22"/>
      <c r="I26" s="22"/>
      <c r="J26" s="207"/>
    </row>
    <row r="27" spans="1:10" ht="15" customHeight="1">
      <c r="A27" s="24" t="s">
        <v>72</v>
      </c>
      <c r="B27" s="25" t="s">
        <v>73</v>
      </c>
      <c r="C27" s="26" t="s">
        <v>74</v>
      </c>
      <c r="D27" s="21">
        <f t="shared" si="0"/>
        <v>146532</v>
      </c>
      <c r="E27" s="21">
        <f>SUM(E14:E19)</f>
        <v>126694</v>
      </c>
      <c r="F27" s="21">
        <f>SUM(F14:F19)</f>
        <v>561</v>
      </c>
      <c r="G27" s="21">
        <f>SUM(G14:G19)</f>
        <v>18992</v>
      </c>
      <c r="H27" s="21">
        <f>SUM(H14:H19)</f>
        <v>285</v>
      </c>
      <c r="I27" s="21">
        <f>SUM(I14:I19)</f>
        <v>0</v>
      </c>
      <c r="J27" s="207"/>
    </row>
    <row r="28" spans="1:10" ht="15" customHeight="1">
      <c r="A28" s="18" t="s">
        <v>75</v>
      </c>
      <c r="B28" s="23" t="s">
        <v>76</v>
      </c>
      <c r="C28" s="20" t="s">
        <v>77</v>
      </c>
      <c r="D28" s="21">
        <f t="shared" si="0"/>
        <v>0</v>
      </c>
      <c r="E28" s="22"/>
      <c r="F28" s="22"/>
      <c r="G28" s="22"/>
      <c r="H28" s="22"/>
      <c r="I28" s="22"/>
      <c r="J28" s="207"/>
    </row>
    <row r="29" spans="1:10" ht="15" customHeight="1">
      <c r="A29" s="18" t="s">
        <v>78</v>
      </c>
      <c r="B29" s="23" t="s">
        <v>79</v>
      </c>
      <c r="C29" s="20" t="s">
        <v>80</v>
      </c>
      <c r="D29" s="21">
        <f t="shared" si="0"/>
        <v>0</v>
      </c>
      <c r="E29" s="22"/>
      <c r="F29" s="22"/>
      <c r="G29" s="22"/>
      <c r="H29" s="22"/>
      <c r="I29" s="22"/>
      <c r="J29" s="207"/>
    </row>
    <row r="30" spans="1:10" ht="15" customHeight="1">
      <c r="A30" s="18" t="s">
        <v>81</v>
      </c>
      <c r="B30" s="23" t="s">
        <v>82</v>
      </c>
      <c r="C30" s="20" t="s">
        <v>83</v>
      </c>
      <c r="D30" s="21">
        <f t="shared" si="0"/>
        <v>0</v>
      </c>
      <c r="E30" s="22"/>
      <c r="F30" s="22"/>
      <c r="G30" s="22"/>
      <c r="H30" s="22"/>
      <c r="I30" s="22"/>
      <c r="J30" s="207"/>
    </row>
    <row r="31" spans="1:10" ht="15" customHeight="1">
      <c r="A31" s="18" t="s">
        <v>84</v>
      </c>
      <c r="B31" s="23" t="s">
        <v>85</v>
      </c>
      <c r="C31" s="20" t="s">
        <v>86</v>
      </c>
      <c r="D31" s="21">
        <f t="shared" si="0"/>
        <v>0</v>
      </c>
      <c r="E31" s="22"/>
      <c r="F31" s="22"/>
      <c r="G31" s="22"/>
      <c r="H31" s="22"/>
      <c r="I31" s="22"/>
      <c r="J31" s="207"/>
    </row>
    <row r="32" spans="1:10" ht="15" customHeight="1">
      <c r="A32" s="18" t="s">
        <v>87</v>
      </c>
      <c r="B32" s="23" t="s">
        <v>88</v>
      </c>
      <c r="C32" s="20" t="s">
        <v>89</v>
      </c>
      <c r="D32" s="21">
        <f t="shared" si="0"/>
        <v>685</v>
      </c>
      <c r="E32" s="29">
        <v>685</v>
      </c>
      <c r="F32" s="22"/>
      <c r="G32" s="22"/>
      <c r="H32" s="22"/>
      <c r="I32" s="22"/>
      <c r="J32" s="207"/>
    </row>
    <row r="33" spans="1:10" ht="15" customHeight="1">
      <c r="A33" s="24" t="s">
        <v>90</v>
      </c>
      <c r="B33" s="25" t="s">
        <v>91</v>
      </c>
      <c r="C33" s="26" t="s">
        <v>92</v>
      </c>
      <c r="D33" s="21">
        <f t="shared" si="0"/>
        <v>685</v>
      </c>
      <c r="E33" s="21">
        <f>SUM(E28:E32)</f>
        <v>685</v>
      </c>
      <c r="F33" s="21">
        <f>SUM(F28:F32)</f>
        <v>0</v>
      </c>
      <c r="G33" s="21">
        <f>SUM(G28:G32)</f>
        <v>0</v>
      </c>
      <c r="H33" s="21">
        <f>SUM(H28:H32)</f>
        <v>0</v>
      </c>
      <c r="I33" s="21">
        <f>SUM(I28:I32)</f>
        <v>0</v>
      </c>
      <c r="J33" s="207"/>
    </row>
    <row r="34" spans="1:10" ht="15" customHeight="1">
      <c r="A34" s="18" t="s">
        <v>93</v>
      </c>
      <c r="B34" s="23" t="s">
        <v>94</v>
      </c>
      <c r="C34" s="20" t="s">
        <v>95</v>
      </c>
      <c r="D34" s="21">
        <f t="shared" si="0"/>
        <v>0</v>
      </c>
      <c r="E34" s="22"/>
      <c r="F34" s="22"/>
      <c r="G34" s="22"/>
      <c r="H34" s="22"/>
      <c r="I34" s="22"/>
      <c r="J34" s="207"/>
    </row>
    <row r="35" spans="1:10" ht="15" customHeight="1">
      <c r="A35" s="18" t="s">
        <v>96</v>
      </c>
      <c r="B35" s="23" t="s">
        <v>97</v>
      </c>
      <c r="C35" s="20" t="s">
        <v>98</v>
      </c>
      <c r="D35" s="21">
        <f t="shared" si="0"/>
        <v>0</v>
      </c>
      <c r="E35" s="22"/>
      <c r="F35" s="22"/>
      <c r="G35" s="22"/>
      <c r="H35" s="22"/>
      <c r="I35" s="22"/>
      <c r="J35" s="207"/>
    </row>
    <row r="36" spans="1:10" ht="15" customHeight="1">
      <c r="A36" s="24" t="s">
        <v>99</v>
      </c>
      <c r="B36" s="25" t="s">
        <v>100</v>
      </c>
      <c r="C36" s="26" t="s">
        <v>101</v>
      </c>
      <c r="D36" s="21">
        <f t="shared" si="0"/>
        <v>0</v>
      </c>
      <c r="E36" s="21">
        <f>SUM(E34:E35)</f>
        <v>0</v>
      </c>
      <c r="F36" s="21">
        <f>SUM(F34:F35)</f>
        <v>0</v>
      </c>
      <c r="G36" s="21">
        <f>SUM(G34:G35)</f>
        <v>0</v>
      </c>
      <c r="H36" s="21">
        <f>SUM(H34:H35)</f>
        <v>0</v>
      </c>
      <c r="I36" s="21">
        <f>SUM(I34:I35)</f>
        <v>0</v>
      </c>
      <c r="J36" s="207"/>
    </row>
    <row r="37" spans="1:10" ht="15" customHeight="1">
      <c r="A37" s="18" t="s">
        <v>102</v>
      </c>
      <c r="B37" s="23" t="s">
        <v>103</v>
      </c>
      <c r="C37" s="20" t="s">
        <v>104</v>
      </c>
      <c r="D37" s="21">
        <f t="shared" si="0"/>
        <v>0</v>
      </c>
      <c r="E37" s="22"/>
      <c r="F37" s="22"/>
      <c r="G37" s="22"/>
      <c r="H37" s="22"/>
      <c r="I37" s="22"/>
      <c r="J37" s="207"/>
    </row>
    <row r="38" spans="1:10" ht="15" customHeight="1">
      <c r="A38" s="18" t="s">
        <v>105</v>
      </c>
      <c r="B38" s="23" t="s">
        <v>106</v>
      </c>
      <c r="C38" s="20" t="s">
        <v>107</v>
      </c>
      <c r="D38" s="21">
        <f t="shared" si="0"/>
        <v>0</v>
      </c>
      <c r="E38" s="22"/>
      <c r="F38" s="22"/>
      <c r="G38" s="22"/>
      <c r="H38" s="22"/>
      <c r="I38" s="22"/>
      <c r="J38" s="207"/>
    </row>
    <row r="39" spans="1:10" ht="15" customHeight="1">
      <c r="A39" s="18" t="s">
        <v>108</v>
      </c>
      <c r="B39" s="23" t="s">
        <v>109</v>
      </c>
      <c r="C39" s="20" t="s">
        <v>110</v>
      </c>
      <c r="D39" s="21">
        <f t="shared" si="0"/>
        <v>44309</v>
      </c>
      <c r="E39" s="22">
        <v>44309</v>
      </c>
      <c r="F39" s="22"/>
      <c r="G39" s="22"/>
      <c r="H39" s="22"/>
      <c r="I39" s="22"/>
      <c r="J39" s="207"/>
    </row>
    <row r="40" spans="1:10" ht="15" customHeight="1">
      <c r="A40" s="18" t="s">
        <v>111</v>
      </c>
      <c r="B40" s="23" t="s">
        <v>112</v>
      </c>
      <c r="C40" s="20" t="s">
        <v>113</v>
      </c>
      <c r="D40" s="21">
        <f t="shared" si="0"/>
        <v>63701</v>
      </c>
      <c r="E40" s="22">
        <v>63701</v>
      </c>
      <c r="F40" s="22"/>
      <c r="G40" s="22"/>
      <c r="H40" s="22"/>
      <c r="I40" s="22"/>
      <c r="J40" s="207"/>
    </row>
    <row r="41" spans="1:10" ht="15" customHeight="1">
      <c r="A41" s="18" t="s">
        <v>114</v>
      </c>
      <c r="B41" s="23" t="s">
        <v>115</v>
      </c>
      <c r="C41" s="20" t="s">
        <v>116</v>
      </c>
      <c r="D41" s="21">
        <f t="shared" si="0"/>
        <v>0</v>
      </c>
      <c r="E41" s="22"/>
      <c r="F41" s="22"/>
      <c r="G41" s="22"/>
      <c r="H41" s="22"/>
      <c r="I41" s="22"/>
      <c r="J41" s="207"/>
    </row>
    <row r="42" spans="1:10" ht="15" customHeight="1">
      <c r="A42" s="18" t="s">
        <v>117</v>
      </c>
      <c r="B42" s="23" t="s">
        <v>118</v>
      </c>
      <c r="C42" s="20" t="s">
        <v>119</v>
      </c>
      <c r="D42" s="21">
        <f t="shared" si="0"/>
        <v>0</v>
      </c>
      <c r="E42" s="22"/>
      <c r="F42" s="22"/>
      <c r="G42" s="22"/>
      <c r="H42" s="22"/>
      <c r="I42" s="22"/>
      <c r="J42" s="207"/>
    </row>
    <row r="43" spans="1:10" ht="15" customHeight="1">
      <c r="A43" s="18" t="s">
        <v>120</v>
      </c>
      <c r="B43" s="23" t="s">
        <v>121</v>
      </c>
      <c r="C43" s="20" t="s">
        <v>122</v>
      </c>
      <c r="D43" s="21">
        <f t="shared" si="0"/>
        <v>4519</v>
      </c>
      <c r="E43" s="22">
        <v>4519</v>
      </c>
      <c r="F43" s="22"/>
      <c r="G43" s="22"/>
      <c r="H43" s="22"/>
      <c r="I43" s="22"/>
      <c r="J43" s="207"/>
    </row>
    <row r="44" spans="1:10" ht="15" customHeight="1">
      <c r="A44" s="18" t="s">
        <v>123</v>
      </c>
      <c r="B44" s="23" t="s">
        <v>124</v>
      </c>
      <c r="C44" s="20" t="s">
        <v>125</v>
      </c>
      <c r="D44" s="21">
        <f t="shared" si="0"/>
        <v>72</v>
      </c>
      <c r="E44" s="22">
        <v>72</v>
      </c>
      <c r="F44" s="22"/>
      <c r="G44" s="22"/>
      <c r="H44" s="22"/>
      <c r="I44" s="22"/>
      <c r="J44" s="207"/>
    </row>
    <row r="45" spans="1:10" ht="15" customHeight="1">
      <c r="A45" s="24" t="s">
        <v>126</v>
      </c>
      <c r="B45" s="25" t="s">
        <v>127</v>
      </c>
      <c r="C45" s="26" t="s">
        <v>128</v>
      </c>
      <c r="D45" s="21">
        <f t="shared" si="0"/>
        <v>68292</v>
      </c>
      <c r="E45" s="21">
        <f>SUM(E40:E44)</f>
        <v>68292</v>
      </c>
      <c r="F45" s="21">
        <f>SUM(F40:F44)</f>
        <v>0</v>
      </c>
      <c r="G45" s="21">
        <f>SUM(G40:G44)</f>
        <v>0</v>
      </c>
      <c r="H45" s="21">
        <f>SUM(H40:H44)</f>
        <v>0</v>
      </c>
      <c r="I45" s="21">
        <f>SUM(I40:I44)</f>
        <v>0</v>
      </c>
      <c r="J45" s="207"/>
    </row>
    <row r="46" spans="1:10" ht="15" customHeight="1">
      <c r="A46" s="18" t="s">
        <v>129</v>
      </c>
      <c r="B46" s="23" t="s">
        <v>130</v>
      </c>
      <c r="C46" s="20" t="s">
        <v>131</v>
      </c>
      <c r="D46" s="21">
        <f t="shared" si="0"/>
        <v>353</v>
      </c>
      <c r="E46" s="22">
        <v>348</v>
      </c>
      <c r="F46" s="29">
        <v>5</v>
      </c>
      <c r="G46" s="22"/>
      <c r="H46" s="22"/>
      <c r="I46" s="22"/>
      <c r="J46" s="207"/>
    </row>
    <row r="47" spans="1:10" ht="15" customHeight="1">
      <c r="A47" s="24" t="s">
        <v>132</v>
      </c>
      <c r="B47" s="25" t="s">
        <v>133</v>
      </c>
      <c r="C47" s="26" t="s">
        <v>134</v>
      </c>
      <c r="D47" s="21">
        <f t="shared" si="0"/>
        <v>112954</v>
      </c>
      <c r="E47" s="21">
        <f>E36+E37+E38+E39+E45+E46</f>
        <v>112949</v>
      </c>
      <c r="F47" s="21">
        <f>F36+F37+F38+F39+F45+F46</f>
        <v>5</v>
      </c>
      <c r="G47" s="21">
        <f>G36+G37+G38+G39+G45+G46</f>
        <v>0</v>
      </c>
      <c r="H47" s="21">
        <f>H36+H37+H38+H39+H45+H46</f>
        <v>0</v>
      </c>
      <c r="I47" s="21">
        <f>I36+I37+I38+I39+I45+I46</f>
        <v>0</v>
      </c>
      <c r="J47" s="207"/>
    </row>
    <row r="48" spans="1:10" ht="15" customHeight="1">
      <c r="A48" s="18" t="s">
        <v>135</v>
      </c>
      <c r="B48" s="27" t="s">
        <v>136</v>
      </c>
      <c r="C48" s="20" t="s">
        <v>137</v>
      </c>
      <c r="D48" s="21">
        <f t="shared" si="0"/>
        <v>8</v>
      </c>
      <c r="E48" s="22">
        <v>5</v>
      </c>
      <c r="F48" s="22"/>
      <c r="G48" s="22"/>
      <c r="H48" s="22"/>
      <c r="I48" s="22">
        <v>3</v>
      </c>
      <c r="J48" s="207"/>
    </row>
    <row r="49" spans="1:10" ht="15" customHeight="1">
      <c r="A49" s="18" t="s">
        <v>138</v>
      </c>
      <c r="B49" s="27" t="s">
        <v>139</v>
      </c>
      <c r="C49" s="20" t="s">
        <v>140</v>
      </c>
      <c r="D49" s="21">
        <f t="shared" si="0"/>
        <v>1688</v>
      </c>
      <c r="E49" s="22">
        <v>8</v>
      </c>
      <c r="F49" s="22">
        <v>167</v>
      </c>
      <c r="G49" s="22">
        <v>76</v>
      </c>
      <c r="H49" s="22">
        <v>1177</v>
      </c>
      <c r="I49" s="22">
        <v>260</v>
      </c>
      <c r="J49" s="207"/>
    </row>
    <row r="50" spans="1:10" ht="15" customHeight="1">
      <c r="A50" s="18" t="s">
        <v>141</v>
      </c>
      <c r="B50" s="27" t="s">
        <v>142</v>
      </c>
      <c r="C50" s="20" t="s">
        <v>143</v>
      </c>
      <c r="D50" s="21">
        <f t="shared" si="0"/>
        <v>971</v>
      </c>
      <c r="E50" s="21">
        <f>SUM(E51:E52)</f>
        <v>46</v>
      </c>
      <c r="F50" s="21">
        <f>SUM(F51:F52)</f>
        <v>602</v>
      </c>
      <c r="G50" s="21">
        <f>SUM(G51:G52)</f>
        <v>323</v>
      </c>
      <c r="H50" s="21">
        <f>SUM(H51:H52)</f>
        <v>0</v>
      </c>
      <c r="I50" s="21">
        <f>SUM(I51:I52)</f>
        <v>0</v>
      </c>
      <c r="J50" s="207"/>
    </row>
    <row r="51" spans="1:10" ht="15" customHeight="1">
      <c r="A51" s="18"/>
      <c r="B51" s="28" t="s">
        <v>144</v>
      </c>
      <c r="C51" s="20" t="s">
        <v>145</v>
      </c>
      <c r="D51" s="21">
        <f t="shared" si="0"/>
        <v>660</v>
      </c>
      <c r="E51" s="22">
        <v>46</v>
      </c>
      <c r="F51" s="22">
        <v>602</v>
      </c>
      <c r="G51" s="22">
        <v>12</v>
      </c>
      <c r="H51" s="22"/>
      <c r="I51" s="22"/>
      <c r="J51" s="207"/>
    </row>
    <row r="52" spans="1:10" ht="15" customHeight="1">
      <c r="A52" s="18"/>
      <c r="B52" s="28" t="s">
        <v>146</v>
      </c>
      <c r="C52" s="20" t="s">
        <v>147</v>
      </c>
      <c r="D52" s="21">
        <f t="shared" si="0"/>
        <v>311</v>
      </c>
      <c r="E52" s="22"/>
      <c r="F52" s="22"/>
      <c r="G52" s="22">
        <v>311</v>
      </c>
      <c r="H52" s="22"/>
      <c r="I52" s="22"/>
      <c r="J52" s="207"/>
    </row>
    <row r="53" spans="1:10" ht="15" customHeight="1">
      <c r="A53" s="18" t="s">
        <v>148</v>
      </c>
      <c r="B53" s="27" t="s">
        <v>149</v>
      </c>
      <c r="C53" s="20" t="s">
        <v>150</v>
      </c>
      <c r="D53" s="21">
        <f t="shared" si="0"/>
        <v>2480</v>
      </c>
      <c r="E53" s="22">
        <v>2480</v>
      </c>
      <c r="F53" s="22"/>
      <c r="G53" s="22"/>
      <c r="H53" s="22"/>
      <c r="I53" s="22"/>
      <c r="J53" s="207"/>
    </row>
    <row r="54" spans="1:10" ht="15" customHeight="1">
      <c r="A54" s="18" t="s">
        <v>151</v>
      </c>
      <c r="B54" s="27" t="s">
        <v>152</v>
      </c>
      <c r="C54" s="20" t="s">
        <v>153</v>
      </c>
      <c r="D54" s="21">
        <f t="shared" si="0"/>
        <v>5627</v>
      </c>
      <c r="E54" s="22">
        <v>1399</v>
      </c>
      <c r="F54" s="22"/>
      <c r="G54" s="22"/>
      <c r="H54" s="22">
        <v>4228</v>
      </c>
      <c r="I54" s="22"/>
      <c r="J54" s="207"/>
    </row>
    <row r="55" spans="1:10" ht="15" customHeight="1">
      <c r="A55" s="18" t="s">
        <v>154</v>
      </c>
      <c r="B55" s="27" t="s">
        <v>155</v>
      </c>
      <c r="C55" s="20" t="s">
        <v>156</v>
      </c>
      <c r="D55" s="21">
        <f t="shared" si="0"/>
        <v>2486</v>
      </c>
      <c r="E55" s="22">
        <v>920</v>
      </c>
      <c r="F55" s="22"/>
      <c r="G55" s="22">
        <v>107</v>
      </c>
      <c r="H55" s="22">
        <v>1459</v>
      </c>
      <c r="I55" s="22"/>
      <c r="J55" s="207"/>
    </row>
    <row r="56" spans="1:10" ht="15" customHeight="1">
      <c r="A56" s="18" t="s">
        <v>157</v>
      </c>
      <c r="B56" s="27" t="s">
        <v>158</v>
      </c>
      <c r="C56" s="20" t="s">
        <v>159</v>
      </c>
      <c r="D56" s="21">
        <f t="shared" si="0"/>
        <v>0</v>
      </c>
      <c r="E56" s="22"/>
      <c r="F56" s="22"/>
      <c r="G56" s="29"/>
      <c r="H56" s="22"/>
      <c r="I56" s="22"/>
      <c r="J56" s="207"/>
    </row>
    <row r="57" spans="1:10" ht="15" customHeight="1">
      <c r="A57" s="18" t="s">
        <v>160</v>
      </c>
      <c r="B57" s="27" t="s">
        <v>161</v>
      </c>
      <c r="C57" s="20" t="s">
        <v>162</v>
      </c>
      <c r="D57" s="21">
        <f t="shared" si="0"/>
        <v>474</v>
      </c>
      <c r="E57" s="22">
        <v>471</v>
      </c>
      <c r="F57" s="22"/>
      <c r="G57" s="22">
        <v>3</v>
      </c>
      <c r="H57" s="22"/>
      <c r="I57" s="22"/>
      <c r="J57" s="207"/>
    </row>
    <row r="58" spans="1:10" ht="15" customHeight="1">
      <c r="A58" s="18" t="s">
        <v>163</v>
      </c>
      <c r="B58" s="27" t="s">
        <v>164</v>
      </c>
      <c r="C58" s="20" t="s">
        <v>165</v>
      </c>
      <c r="D58" s="21">
        <f t="shared" si="0"/>
        <v>0</v>
      </c>
      <c r="E58" s="22"/>
      <c r="F58" s="22"/>
      <c r="G58" s="22"/>
      <c r="H58" s="22"/>
      <c r="I58" s="22"/>
      <c r="J58" s="207"/>
    </row>
    <row r="59" spans="1:10" ht="15" customHeight="1">
      <c r="A59" s="18" t="s">
        <v>166</v>
      </c>
      <c r="B59" s="27" t="s">
        <v>167</v>
      </c>
      <c r="C59" s="20" t="s">
        <v>168</v>
      </c>
      <c r="D59" s="21">
        <f t="shared" si="0"/>
        <v>276</v>
      </c>
      <c r="E59" s="22">
        <v>64</v>
      </c>
      <c r="F59" s="22">
        <v>202</v>
      </c>
      <c r="G59" s="22">
        <v>5</v>
      </c>
      <c r="H59" s="22"/>
      <c r="I59" s="22">
        <v>5</v>
      </c>
      <c r="J59" s="207"/>
    </row>
    <row r="60" spans="1:10" ht="15" customHeight="1">
      <c r="A60" s="24" t="s">
        <v>169</v>
      </c>
      <c r="B60" s="30" t="s">
        <v>170</v>
      </c>
      <c r="C60" s="26" t="s">
        <v>171</v>
      </c>
      <c r="D60" s="21">
        <f t="shared" si="0"/>
        <v>14010</v>
      </c>
      <c r="E60" s="21">
        <f>E48+E49+E50+E53+E54+E55+E56+E57+E58+E59</f>
        <v>5393</v>
      </c>
      <c r="F60" s="21">
        <f>F48+F49+F50+F53+F54+F55+F56+F57+F58+F59</f>
        <v>971</v>
      </c>
      <c r="G60" s="21">
        <f>G48+G49+G50+G53+G54+G55+G56+G57+G58+G59</f>
        <v>514</v>
      </c>
      <c r="H60" s="21">
        <f>H48+H49+H50+H53+H54+H55+H56+H57+H58+H59</f>
        <v>6864</v>
      </c>
      <c r="I60" s="21">
        <f>I48+I49+I50+I53+I54+I55+I56+I57+I58+I59</f>
        <v>268</v>
      </c>
      <c r="J60" s="207"/>
    </row>
    <row r="61" spans="1:10" ht="15" customHeight="1">
      <c r="A61" s="18">
        <v>45</v>
      </c>
      <c r="B61" s="27" t="s">
        <v>172</v>
      </c>
      <c r="C61" s="20" t="s">
        <v>173</v>
      </c>
      <c r="D61" s="21">
        <f t="shared" si="0"/>
        <v>0</v>
      </c>
      <c r="E61" s="22"/>
      <c r="F61" s="22"/>
      <c r="G61" s="22"/>
      <c r="H61" s="22"/>
      <c r="I61" s="22"/>
      <c r="J61" s="207"/>
    </row>
    <row r="62" spans="1:10" ht="15" customHeight="1">
      <c r="A62" s="18">
        <v>46</v>
      </c>
      <c r="B62" s="27" t="s">
        <v>174</v>
      </c>
      <c r="C62" s="20" t="s">
        <v>175</v>
      </c>
      <c r="D62" s="21">
        <f t="shared" si="0"/>
        <v>80</v>
      </c>
      <c r="E62" s="22">
        <v>80</v>
      </c>
      <c r="F62" s="22"/>
      <c r="G62" s="22"/>
      <c r="H62" s="22"/>
      <c r="I62" s="22"/>
      <c r="J62" s="207"/>
    </row>
    <row r="63" spans="1:10" ht="15" customHeight="1">
      <c r="A63" s="18">
        <v>47</v>
      </c>
      <c r="B63" s="27" t="s">
        <v>176</v>
      </c>
      <c r="C63" s="20" t="s">
        <v>177</v>
      </c>
      <c r="D63" s="21">
        <f t="shared" si="0"/>
        <v>1</v>
      </c>
      <c r="E63" s="22"/>
      <c r="F63" s="22">
        <v>1</v>
      </c>
      <c r="G63" s="22"/>
      <c r="H63" s="22"/>
      <c r="I63" s="22"/>
      <c r="J63" s="207"/>
    </row>
    <row r="64" spans="1:10" ht="15" customHeight="1">
      <c r="A64" s="18">
        <v>48</v>
      </c>
      <c r="B64" s="27" t="s">
        <v>178</v>
      </c>
      <c r="C64" s="20" t="s">
        <v>179</v>
      </c>
      <c r="D64" s="21">
        <f t="shared" si="0"/>
        <v>0</v>
      </c>
      <c r="E64" s="22"/>
      <c r="F64" s="22"/>
      <c r="G64" s="22"/>
      <c r="H64" s="22"/>
      <c r="I64" s="22"/>
      <c r="J64" s="207"/>
    </row>
    <row r="65" spans="1:10" ht="15" customHeight="1">
      <c r="A65" s="18">
        <v>49</v>
      </c>
      <c r="B65" s="27" t="s">
        <v>180</v>
      </c>
      <c r="C65" s="20" t="s">
        <v>181</v>
      </c>
      <c r="D65" s="21">
        <f t="shared" si="0"/>
        <v>0</v>
      </c>
      <c r="E65" s="22"/>
      <c r="F65" s="22"/>
      <c r="G65" s="22"/>
      <c r="H65" s="22"/>
      <c r="I65" s="22"/>
      <c r="J65" s="207"/>
    </row>
    <row r="66" spans="1:10" ht="15" customHeight="1">
      <c r="A66" s="24">
        <v>50</v>
      </c>
      <c r="B66" s="25" t="s">
        <v>182</v>
      </c>
      <c r="C66" s="26" t="s">
        <v>183</v>
      </c>
      <c r="D66" s="21">
        <f t="shared" si="0"/>
        <v>81</v>
      </c>
      <c r="E66" s="21">
        <f>SUM(E61:E65)</f>
        <v>80</v>
      </c>
      <c r="F66" s="21">
        <f>SUM(F61:F65)</f>
        <v>1</v>
      </c>
      <c r="G66" s="21">
        <f>SUM(G61:G65)</f>
        <v>0</v>
      </c>
      <c r="H66" s="21">
        <f>SUM(H61:H65)</f>
        <v>0</v>
      </c>
      <c r="I66" s="21">
        <f>SUM(I61:I65)</f>
        <v>0</v>
      </c>
      <c r="J66" s="207"/>
    </row>
    <row r="67" spans="1:10" ht="15" customHeight="1">
      <c r="A67" s="18">
        <v>51</v>
      </c>
      <c r="B67" s="27" t="s">
        <v>184</v>
      </c>
      <c r="C67" s="20" t="s">
        <v>185</v>
      </c>
      <c r="D67" s="21">
        <f t="shared" si="0"/>
        <v>0</v>
      </c>
      <c r="E67" s="22"/>
      <c r="F67" s="22"/>
      <c r="G67" s="22"/>
      <c r="H67" s="22"/>
      <c r="I67" s="22"/>
      <c r="J67" s="207"/>
    </row>
    <row r="68" spans="1:10" ht="15" customHeight="1">
      <c r="A68" s="18">
        <v>52</v>
      </c>
      <c r="B68" s="23" t="s">
        <v>186</v>
      </c>
      <c r="C68" s="20" t="s">
        <v>187</v>
      </c>
      <c r="D68" s="21">
        <f t="shared" si="0"/>
        <v>0</v>
      </c>
      <c r="E68" s="22"/>
      <c r="F68" s="22"/>
      <c r="G68" s="22"/>
      <c r="H68" s="22"/>
      <c r="I68" s="22"/>
      <c r="J68" s="207"/>
    </row>
    <row r="69" spans="1:10" ht="15" customHeight="1">
      <c r="A69" s="18">
        <v>53</v>
      </c>
      <c r="B69" s="27" t="s">
        <v>188</v>
      </c>
      <c r="C69" s="20" t="s">
        <v>189</v>
      </c>
      <c r="D69" s="21">
        <f t="shared" si="0"/>
        <v>17</v>
      </c>
      <c r="E69" s="22"/>
      <c r="F69" s="22"/>
      <c r="G69" s="22">
        <v>17</v>
      </c>
      <c r="H69" s="22"/>
      <c r="I69" s="22"/>
      <c r="J69" s="207"/>
    </row>
    <row r="70" spans="1:10" ht="15" customHeight="1">
      <c r="A70" s="24">
        <v>54</v>
      </c>
      <c r="B70" s="25" t="s">
        <v>190</v>
      </c>
      <c r="C70" s="26" t="s">
        <v>191</v>
      </c>
      <c r="D70" s="21">
        <f t="shared" si="0"/>
        <v>17</v>
      </c>
      <c r="E70" s="21">
        <f>SUM(E67:E69)</f>
        <v>0</v>
      </c>
      <c r="F70" s="21">
        <f>SUM(F67:F69)</f>
        <v>0</v>
      </c>
      <c r="G70" s="21">
        <f>SUM(G67:G69)</f>
        <v>17</v>
      </c>
      <c r="H70" s="21">
        <f>SUM(H67:H69)</f>
        <v>0</v>
      </c>
      <c r="I70" s="21">
        <f>SUM(I67:I69)</f>
        <v>0</v>
      </c>
      <c r="J70" s="207"/>
    </row>
    <row r="71" spans="1:10" ht="15" customHeight="1">
      <c r="A71" s="18">
        <v>55</v>
      </c>
      <c r="B71" s="27" t="s">
        <v>192</v>
      </c>
      <c r="C71" s="20" t="s">
        <v>193</v>
      </c>
      <c r="D71" s="21">
        <f t="shared" si="0"/>
        <v>0</v>
      </c>
      <c r="E71" s="22"/>
      <c r="F71" s="22"/>
      <c r="G71" s="22"/>
      <c r="H71" s="22"/>
      <c r="I71" s="22"/>
      <c r="J71" s="207"/>
    </row>
    <row r="72" spans="1:10" ht="15" customHeight="1">
      <c r="A72" s="18">
        <v>56</v>
      </c>
      <c r="B72" s="23" t="s">
        <v>194</v>
      </c>
      <c r="C72" s="20" t="s">
        <v>195</v>
      </c>
      <c r="D72" s="21">
        <f aca="true" t="shared" si="1" ref="D72:D89">SUM(E72:I72)</f>
        <v>105</v>
      </c>
      <c r="E72" s="22">
        <v>105</v>
      </c>
      <c r="F72" s="22"/>
      <c r="G72" s="22"/>
      <c r="H72" s="22"/>
      <c r="I72" s="22"/>
      <c r="J72" s="207"/>
    </row>
    <row r="73" spans="1:10" ht="15" customHeight="1">
      <c r="A73" s="18">
        <v>57</v>
      </c>
      <c r="B73" s="27" t="s">
        <v>196</v>
      </c>
      <c r="C73" s="20" t="s">
        <v>197</v>
      </c>
      <c r="D73" s="21">
        <f t="shared" si="1"/>
        <v>0</v>
      </c>
      <c r="E73" s="22"/>
      <c r="F73" s="22"/>
      <c r="G73" s="22"/>
      <c r="H73" s="22"/>
      <c r="I73" s="22"/>
      <c r="J73" s="207"/>
    </row>
    <row r="74" spans="1:10" ht="15" customHeight="1" thickBot="1">
      <c r="A74" s="31">
        <v>58</v>
      </c>
      <c r="B74" s="32" t="s">
        <v>198</v>
      </c>
      <c r="C74" s="33" t="s">
        <v>199</v>
      </c>
      <c r="D74" s="21">
        <f t="shared" si="1"/>
        <v>105</v>
      </c>
      <c r="E74" s="34">
        <f>SUM(E71:E73)</f>
        <v>105</v>
      </c>
      <c r="F74" s="34">
        <f>SUM(F71:F73)</f>
        <v>0</v>
      </c>
      <c r="G74" s="34">
        <f>SUM(G71:G73)</f>
        <v>0</v>
      </c>
      <c r="H74" s="34">
        <f>SUM(H71:H73)</f>
        <v>0</v>
      </c>
      <c r="I74" s="34">
        <f>SUM(I71:I73)</f>
        <v>0</v>
      </c>
      <c r="J74" s="207"/>
    </row>
    <row r="75" spans="1:10" ht="15" customHeight="1" thickBot="1">
      <c r="A75" s="35">
        <v>59</v>
      </c>
      <c r="B75" s="36" t="s">
        <v>200</v>
      </c>
      <c r="C75" s="37" t="s">
        <v>201</v>
      </c>
      <c r="D75" s="21">
        <f t="shared" si="1"/>
        <v>274384</v>
      </c>
      <c r="E75" s="38">
        <f>E27+E33+E47+E60+E66+E70+E74</f>
        <v>245906</v>
      </c>
      <c r="F75" s="38">
        <f>F27+F33+F47+F60+F66+F70+F74</f>
        <v>1538</v>
      </c>
      <c r="G75" s="38">
        <f>G27+G33+G47+G60+G66+G70+G74</f>
        <v>19523</v>
      </c>
      <c r="H75" s="38">
        <f>H27+H33+H47+H60+H66+H70+H74</f>
        <v>7149</v>
      </c>
      <c r="I75" s="38">
        <f>I27+I33+I47+I60+I66+I70+I74</f>
        <v>268</v>
      </c>
      <c r="J75" s="207"/>
    </row>
    <row r="76" spans="1:10" ht="15">
      <c r="A76" s="39">
        <v>60</v>
      </c>
      <c r="B76" s="40" t="s">
        <v>202</v>
      </c>
      <c r="C76" s="41" t="s">
        <v>203</v>
      </c>
      <c r="D76" s="21">
        <f t="shared" si="1"/>
        <v>0</v>
      </c>
      <c r="E76" s="41"/>
      <c r="F76" s="41"/>
      <c r="G76" s="41"/>
      <c r="H76" s="41"/>
      <c r="I76" s="41"/>
      <c r="J76" s="207"/>
    </row>
    <row r="77" spans="1:10" ht="15">
      <c r="A77" s="24">
        <v>61</v>
      </c>
      <c r="B77" s="42" t="s">
        <v>204</v>
      </c>
      <c r="C77" s="43" t="s">
        <v>205</v>
      </c>
      <c r="D77" s="21">
        <f t="shared" si="1"/>
        <v>0</v>
      </c>
      <c r="E77" s="43"/>
      <c r="F77" s="43"/>
      <c r="G77" s="43"/>
      <c r="H77" s="43"/>
      <c r="I77" s="43"/>
      <c r="J77" s="207"/>
    </row>
    <row r="78" spans="1:10" ht="15">
      <c r="A78" s="24">
        <v>62</v>
      </c>
      <c r="B78" s="23" t="s">
        <v>206</v>
      </c>
      <c r="C78" s="43" t="s">
        <v>207</v>
      </c>
      <c r="D78" s="21">
        <f t="shared" si="1"/>
        <v>0</v>
      </c>
      <c r="E78" s="43"/>
      <c r="F78" s="43"/>
      <c r="G78" s="43"/>
      <c r="H78" s="43"/>
      <c r="I78" s="43"/>
      <c r="J78" s="207"/>
    </row>
    <row r="79" spans="1:10" ht="15">
      <c r="A79" s="24">
        <v>63</v>
      </c>
      <c r="B79" s="23" t="s">
        <v>208</v>
      </c>
      <c r="C79" s="43" t="s">
        <v>209</v>
      </c>
      <c r="D79" s="21">
        <f t="shared" si="1"/>
        <v>0</v>
      </c>
      <c r="E79" s="43"/>
      <c r="F79" s="43"/>
      <c r="G79" s="43"/>
      <c r="H79" s="43"/>
      <c r="I79" s="43"/>
      <c r="J79" s="207"/>
    </row>
    <row r="80" spans="1:10" ht="15">
      <c r="A80" s="24">
        <v>64</v>
      </c>
      <c r="B80" s="25" t="s">
        <v>210</v>
      </c>
      <c r="C80" s="43" t="s">
        <v>211</v>
      </c>
      <c r="D80" s="21">
        <f t="shared" si="1"/>
        <v>0</v>
      </c>
      <c r="E80" s="43">
        <f>SUM(E78:E79)</f>
        <v>0</v>
      </c>
      <c r="F80" s="43">
        <f>SUM(F78:F79)</f>
        <v>0</v>
      </c>
      <c r="G80" s="43">
        <f>SUM(G78:G79)</f>
        <v>0</v>
      </c>
      <c r="H80" s="43">
        <f>SUM(H78:H79)</f>
        <v>0</v>
      </c>
      <c r="I80" s="43">
        <f>SUM(I78:I79)</f>
        <v>0</v>
      </c>
      <c r="J80" s="207"/>
    </row>
    <row r="81" spans="1:10" ht="15">
      <c r="A81" s="24">
        <v>65</v>
      </c>
      <c r="B81" s="44" t="s">
        <v>212</v>
      </c>
      <c r="C81" s="43" t="s">
        <v>213</v>
      </c>
      <c r="D81" s="21">
        <f t="shared" si="1"/>
        <v>0</v>
      </c>
      <c r="E81" s="43"/>
      <c r="F81" s="43"/>
      <c r="G81" s="43"/>
      <c r="H81" s="43"/>
      <c r="I81" s="43"/>
      <c r="J81" s="207"/>
    </row>
    <row r="82" spans="1:10" ht="15">
      <c r="A82" s="24">
        <v>66</v>
      </c>
      <c r="B82" s="44" t="s">
        <v>214</v>
      </c>
      <c r="C82" s="43" t="s">
        <v>215</v>
      </c>
      <c r="D82" s="21">
        <f t="shared" si="1"/>
        <v>0</v>
      </c>
      <c r="E82" s="43"/>
      <c r="F82" s="43"/>
      <c r="G82" s="43"/>
      <c r="H82" s="43"/>
      <c r="I82" s="43"/>
      <c r="J82" s="207"/>
    </row>
    <row r="83" spans="1:10" ht="15">
      <c r="A83" s="24">
        <v>67</v>
      </c>
      <c r="B83" s="44" t="s">
        <v>216</v>
      </c>
      <c r="C83" s="43" t="s">
        <v>217</v>
      </c>
      <c r="D83" s="21">
        <f t="shared" si="1"/>
        <v>101577</v>
      </c>
      <c r="E83" s="45"/>
      <c r="F83" s="46">
        <v>28178</v>
      </c>
      <c r="G83" s="45">
        <v>38897</v>
      </c>
      <c r="H83" s="45">
        <v>24064</v>
      </c>
      <c r="I83" s="45">
        <v>10438</v>
      </c>
      <c r="J83" s="207"/>
    </row>
    <row r="84" spans="1:10" ht="15">
      <c r="A84" s="24">
        <v>68</v>
      </c>
      <c r="B84" s="44" t="s">
        <v>218</v>
      </c>
      <c r="C84" s="43" t="s">
        <v>219</v>
      </c>
      <c r="D84" s="21">
        <f t="shared" si="1"/>
        <v>0</v>
      </c>
      <c r="E84" s="47"/>
      <c r="F84" s="48"/>
      <c r="G84" s="47"/>
      <c r="H84" s="47"/>
      <c r="I84" s="47"/>
      <c r="J84" s="207"/>
    </row>
    <row r="85" spans="1:10" ht="15">
      <c r="A85" s="24">
        <v>69</v>
      </c>
      <c r="B85" s="27" t="s">
        <v>220</v>
      </c>
      <c r="C85" s="43" t="s">
        <v>221</v>
      </c>
      <c r="D85" s="21">
        <f t="shared" si="1"/>
        <v>0</v>
      </c>
      <c r="E85" s="47"/>
      <c r="F85" s="48"/>
      <c r="G85" s="47"/>
      <c r="H85" s="47"/>
      <c r="I85" s="47"/>
      <c r="J85" s="207"/>
    </row>
    <row r="86" spans="1:10" ht="15">
      <c r="A86" s="24">
        <v>70</v>
      </c>
      <c r="B86" s="30" t="s">
        <v>222</v>
      </c>
      <c r="C86" s="43" t="s">
        <v>223</v>
      </c>
      <c r="D86" s="21">
        <f t="shared" si="1"/>
        <v>101577</v>
      </c>
      <c r="E86" s="47">
        <f>(SUM(E80:E85))+E76+E77</f>
        <v>0</v>
      </c>
      <c r="F86" s="49">
        <f>(SUM(F80:F85))+F76+F77</f>
        <v>28178</v>
      </c>
      <c r="G86" s="47">
        <f>(SUM(G80:G85))+G76+G77</f>
        <v>38897</v>
      </c>
      <c r="H86" s="47">
        <f>(SUM(H80:H85))+H76+H77</f>
        <v>24064</v>
      </c>
      <c r="I86" s="47">
        <f>(SUM(I80:I85))+I76+I77</f>
        <v>10438</v>
      </c>
      <c r="J86" s="207"/>
    </row>
    <row r="87" spans="1:10" ht="15">
      <c r="A87" s="24">
        <v>71</v>
      </c>
      <c r="B87" s="42" t="s">
        <v>224</v>
      </c>
      <c r="C87" s="43" t="s">
        <v>225</v>
      </c>
      <c r="D87" s="21">
        <f t="shared" si="1"/>
        <v>0</v>
      </c>
      <c r="E87" s="47"/>
      <c r="F87" s="49"/>
      <c r="G87" s="47"/>
      <c r="H87" s="47"/>
      <c r="I87" s="47"/>
      <c r="J87" s="207"/>
    </row>
    <row r="88" spans="1:10" ht="15">
      <c r="A88" s="24">
        <v>72</v>
      </c>
      <c r="B88" s="42" t="s">
        <v>226</v>
      </c>
      <c r="C88" s="43" t="s">
        <v>227</v>
      </c>
      <c r="D88" s="21">
        <f t="shared" si="1"/>
        <v>101577</v>
      </c>
      <c r="E88" s="47">
        <f>SUM(E86:E87)</f>
        <v>0</v>
      </c>
      <c r="F88" s="49">
        <f>SUM(F86:F87)</f>
        <v>28178</v>
      </c>
      <c r="G88" s="47">
        <f>SUM(G86:G87)</f>
        <v>38897</v>
      </c>
      <c r="H88" s="47">
        <f>SUM(H86:H87)</f>
        <v>24064</v>
      </c>
      <c r="I88" s="47">
        <f>SUM(I86:I87)</f>
        <v>10438</v>
      </c>
      <c r="J88" s="207"/>
    </row>
    <row r="89" spans="1:10" ht="15">
      <c r="A89" s="50">
        <v>73</v>
      </c>
      <c r="B89" s="51" t="s">
        <v>228</v>
      </c>
      <c r="C89" s="51"/>
      <c r="D89" s="21">
        <f t="shared" si="1"/>
        <v>375961</v>
      </c>
      <c r="E89" s="52">
        <f>E75+E88</f>
        <v>245906</v>
      </c>
      <c r="F89" s="53">
        <f>F75+F88</f>
        <v>29716</v>
      </c>
      <c r="G89" s="52">
        <f>G75+G88</f>
        <v>58420</v>
      </c>
      <c r="H89" s="52">
        <f>H75+H88</f>
        <v>31213</v>
      </c>
      <c r="I89" s="52">
        <f>I75+I88</f>
        <v>10706</v>
      </c>
      <c r="J89" s="207"/>
    </row>
    <row r="91" spans="2:3" ht="15.75">
      <c r="B91" s="54"/>
      <c r="C91" s="55"/>
    </row>
    <row r="92" ht="15.75">
      <c r="B92" s="54"/>
    </row>
    <row r="93" ht="15.75">
      <c r="B93" s="54"/>
    </row>
    <row r="94" ht="15.75">
      <c r="B94" s="56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8515625" style="0" customWidth="1"/>
    <col min="2" max="2" width="48.8515625" style="0" customWidth="1"/>
    <col min="3" max="3" width="19.28125" style="0" customWidth="1"/>
    <col min="4" max="4" width="16.57421875" style="0" customWidth="1"/>
    <col min="5" max="5" width="13.7109375" style="0" bestFit="1" customWidth="1"/>
    <col min="6" max="6" width="17.00390625" style="0" customWidth="1"/>
    <col min="7" max="7" width="14.140625" style="0" customWidth="1"/>
  </cols>
  <sheetData>
    <row r="1" spans="1:5" ht="18.75">
      <c r="A1" s="56"/>
      <c r="B1" s="85" t="s">
        <v>0</v>
      </c>
      <c r="C1" s="86" t="s">
        <v>414</v>
      </c>
      <c r="D1" s="86"/>
      <c r="E1" s="56"/>
    </row>
    <row r="2" spans="1:5" ht="18.75">
      <c r="A2" s="87"/>
      <c r="B2" s="88" t="s">
        <v>1</v>
      </c>
      <c r="C2" s="5" t="s">
        <v>650</v>
      </c>
      <c r="D2" s="89"/>
      <c r="E2" s="56"/>
    </row>
    <row r="3" spans="1:5" ht="18.75">
      <c r="A3" s="87"/>
      <c r="B3" s="88"/>
      <c r="C3" s="5" t="s">
        <v>654</v>
      </c>
      <c r="D3" s="89"/>
      <c r="E3" s="56"/>
    </row>
    <row r="4" spans="1:5" ht="15.75">
      <c r="A4" s="56"/>
      <c r="B4" s="87" t="s">
        <v>229</v>
      </c>
      <c r="C4" s="86" t="s">
        <v>3</v>
      </c>
      <c r="D4" s="86"/>
      <c r="E4" s="56"/>
    </row>
    <row r="5" spans="1:5" ht="15.75">
      <c r="A5" s="56"/>
      <c r="B5" s="56"/>
      <c r="C5" s="56"/>
      <c r="D5" s="56"/>
      <c r="E5" s="56"/>
    </row>
    <row r="6" spans="1:7" ht="15.75">
      <c r="A6" s="90" t="s">
        <v>362</v>
      </c>
      <c r="B6" s="90"/>
      <c r="C6" s="91" t="s">
        <v>363</v>
      </c>
      <c r="D6" s="91" t="s">
        <v>411</v>
      </c>
      <c r="E6" s="91" t="s">
        <v>364</v>
      </c>
      <c r="F6" s="91" t="s">
        <v>412</v>
      </c>
      <c r="G6" s="91" t="s">
        <v>413</v>
      </c>
    </row>
    <row r="7" spans="1:7" ht="15.75">
      <c r="A7" s="92">
        <v>1</v>
      </c>
      <c r="B7" s="93" t="s">
        <v>365</v>
      </c>
      <c r="C7" s="97">
        <v>736</v>
      </c>
      <c r="D7" s="97">
        <v>736</v>
      </c>
      <c r="E7" s="97"/>
      <c r="F7" s="97">
        <f>D7+E7</f>
        <v>736</v>
      </c>
      <c r="G7" s="97">
        <v>736</v>
      </c>
    </row>
    <row r="8" spans="1:7" ht="15.75">
      <c r="A8" s="92">
        <v>2</v>
      </c>
      <c r="B8" s="92" t="s">
        <v>366</v>
      </c>
      <c r="C8" s="97">
        <v>148</v>
      </c>
      <c r="D8" s="97">
        <v>148</v>
      </c>
      <c r="E8" s="97"/>
      <c r="F8" s="97">
        <f aca="true" t="shared" si="0" ref="F8:F22">D8+E8</f>
        <v>148</v>
      </c>
      <c r="G8" s="97">
        <v>148</v>
      </c>
    </row>
    <row r="9" spans="1:7" ht="15.75">
      <c r="A9" s="92">
        <v>3</v>
      </c>
      <c r="B9" s="93" t="s">
        <v>367</v>
      </c>
      <c r="C9" s="97">
        <v>7</v>
      </c>
      <c r="D9" s="97">
        <v>7</v>
      </c>
      <c r="E9" s="97"/>
      <c r="F9" s="97">
        <f t="shared" si="0"/>
        <v>7</v>
      </c>
      <c r="G9" s="97">
        <v>7</v>
      </c>
    </row>
    <row r="10" spans="1:7" ht="15.75">
      <c r="A10" s="92">
        <v>4</v>
      </c>
      <c r="B10" s="93" t="s">
        <v>368</v>
      </c>
      <c r="C10" s="98">
        <v>9919</v>
      </c>
      <c r="D10" s="98">
        <v>9919</v>
      </c>
      <c r="E10" s="98"/>
      <c r="F10" s="97">
        <f t="shared" si="0"/>
        <v>9919</v>
      </c>
      <c r="G10" s="98">
        <v>4699</v>
      </c>
    </row>
    <row r="11" spans="1:7" ht="15.75">
      <c r="A11" s="92">
        <v>5</v>
      </c>
      <c r="B11" s="92" t="s">
        <v>369</v>
      </c>
      <c r="C11" s="98">
        <v>20203</v>
      </c>
      <c r="D11" s="98">
        <v>20203</v>
      </c>
      <c r="E11" s="98"/>
      <c r="F11" s="97">
        <f t="shared" si="0"/>
        <v>20203</v>
      </c>
      <c r="G11" s="98"/>
    </row>
    <row r="12" spans="1:7" ht="15.75">
      <c r="A12" s="92">
        <v>6</v>
      </c>
      <c r="B12" s="92" t="s">
        <v>370</v>
      </c>
      <c r="C12" s="98">
        <v>508</v>
      </c>
      <c r="D12" s="98">
        <v>508</v>
      </c>
      <c r="E12" s="98"/>
      <c r="F12" s="97">
        <f t="shared" si="0"/>
        <v>508</v>
      </c>
      <c r="G12" s="98"/>
    </row>
    <row r="13" spans="1:7" ht="15.75">
      <c r="A13" s="92">
        <v>7</v>
      </c>
      <c r="B13" s="92" t="s">
        <v>371</v>
      </c>
      <c r="C13" s="97">
        <v>254</v>
      </c>
      <c r="D13" s="97">
        <v>254</v>
      </c>
      <c r="E13" s="97"/>
      <c r="F13" s="97">
        <f t="shared" si="0"/>
        <v>254</v>
      </c>
      <c r="G13" s="97"/>
    </row>
    <row r="14" spans="1:7" ht="15.75">
      <c r="A14" s="92">
        <v>8</v>
      </c>
      <c r="B14" s="92" t="s">
        <v>372</v>
      </c>
      <c r="C14" s="97"/>
      <c r="D14" s="97">
        <v>1644</v>
      </c>
      <c r="E14" s="97">
        <v>-1500</v>
      </c>
      <c r="F14" s="97">
        <f t="shared" si="0"/>
        <v>144</v>
      </c>
      <c r="G14" s="97">
        <v>144</v>
      </c>
    </row>
    <row r="15" spans="1:7" ht="15.75">
      <c r="A15" s="92">
        <v>9</v>
      </c>
      <c r="B15" s="92" t="s">
        <v>373</v>
      </c>
      <c r="C15" s="97"/>
      <c r="D15" s="97">
        <v>7000</v>
      </c>
      <c r="E15" s="97"/>
      <c r="F15" s="97">
        <f t="shared" si="0"/>
        <v>7000</v>
      </c>
      <c r="G15" s="97"/>
    </row>
    <row r="16" spans="1:7" ht="15.75">
      <c r="A16" s="92">
        <v>10</v>
      </c>
      <c r="B16" s="92" t="s">
        <v>374</v>
      </c>
      <c r="C16" s="97"/>
      <c r="D16" s="97">
        <v>4600</v>
      </c>
      <c r="E16" s="97"/>
      <c r="F16" s="97">
        <f t="shared" si="0"/>
        <v>4600</v>
      </c>
      <c r="G16" s="97"/>
    </row>
    <row r="17" spans="1:7" ht="15.75">
      <c r="A17" s="92">
        <v>11</v>
      </c>
      <c r="B17" s="92" t="s">
        <v>375</v>
      </c>
      <c r="C17" s="97"/>
      <c r="D17" s="97">
        <v>1700</v>
      </c>
      <c r="E17" s="97">
        <v>604</v>
      </c>
      <c r="F17" s="97">
        <f t="shared" si="0"/>
        <v>2304</v>
      </c>
      <c r="G17" s="97"/>
    </row>
    <row r="18" spans="1:7" ht="15.75">
      <c r="A18" s="92">
        <v>12</v>
      </c>
      <c r="B18" s="92" t="s">
        <v>376</v>
      </c>
      <c r="C18" s="97"/>
      <c r="D18" s="97">
        <v>5200</v>
      </c>
      <c r="E18" s="97"/>
      <c r="F18" s="97">
        <f t="shared" si="0"/>
        <v>5200</v>
      </c>
      <c r="G18" s="97"/>
    </row>
    <row r="19" spans="1:7" ht="15.75">
      <c r="A19" s="92">
        <v>13</v>
      </c>
      <c r="B19" s="92" t="s">
        <v>377</v>
      </c>
      <c r="C19" s="97"/>
      <c r="D19" s="97">
        <v>3600</v>
      </c>
      <c r="E19" s="97"/>
      <c r="F19" s="97">
        <f t="shared" si="0"/>
        <v>3600</v>
      </c>
      <c r="G19" s="97"/>
    </row>
    <row r="20" spans="1:7" ht="15.75">
      <c r="A20" s="92">
        <v>14</v>
      </c>
      <c r="B20" s="92" t="s">
        <v>378</v>
      </c>
      <c r="C20" s="97"/>
      <c r="D20" s="97">
        <v>708</v>
      </c>
      <c r="E20" s="97"/>
      <c r="F20" s="97">
        <f t="shared" si="0"/>
        <v>708</v>
      </c>
      <c r="G20" s="97"/>
    </row>
    <row r="21" spans="1:7" ht="15.75">
      <c r="A21" s="92">
        <v>15</v>
      </c>
      <c r="B21" s="92"/>
      <c r="C21" s="97"/>
      <c r="D21" s="97"/>
      <c r="E21" s="97"/>
      <c r="F21" s="97">
        <f t="shared" si="0"/>
        <v>0</v>
      </c>
      <c r="G21" s="97"/>
    </row>
    <row r="22" spans="1:7" ht="15.75">
      <c r="A22" s="92">
        <v>16</v>
      </c>
      <c r="B22" s="92"/>
      <c r="C22" s="97"/>
      <c r="D22" s="97"/>
      <c r="E22" s="97"/>
      <c r="F22" s="97">
        <f t="shared" si="0"/>
        <v>0</v>
      </c>
      <c r="G22" s="97"/>
    </row>
    <row r="23" spans="1:7" ht="15.75">
      <c r="A23" s="56"/>
      <c r="B23" s="90" t="s">
        <v>4</v>
      </c>
      <c r="C23" s="99">
        <f>SUM(C7:C22)</f>
        <v>31775</v>
      </c>
      <c r="D23" s="99">
        <f>SUM(D7:D22)</f>
        <v>56227</v>
      </c>
      <c r="E23" s="99">
        <f>SUM(E7:E22)</f>
        <v>-896</v>
      </c>
      <c r="F23" s="99">
        <f>SUM(F7:F22)</f>
        <v>55331</v>
      </c>
      <c r="G23" s="99">
        <f>SUM(G7:G22)</f>
        <v>5734</v>
      </c>
    </row>
    <row r="24" spans="1:5" ht="15.75">
      <c r="A24" s="56"/>
      <c r="B24" s="56"/>
      <c r="C24" s="56"/>
      <c r="D24" s="56"/>
      <c r="E24" s="56"/>
    </row>
    <row r="25" spans="1:5" ht="15.75">
      <c r="A25" s="56"/>
      <c r="B25" s="56"/>
      <c r="C25" s="56"/>
      <c r="D25" s="56"/>
      <c r="E25" s="56"/>
    </row>
    <row r="26" spans="1:5" ht="15.75">
      <c r="A26" s="56"/>
      <c r="B26" s="56"/>
      <c r="C26" s="56"/>
      <c r="D26" s="56"/>
      <c r="E26" s="5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00390625" style="0" customWidth="1"/>
    <col min="2" max="2" width="49.57421875" style="0" customWidth="1"/>
    <col min="3" max="3" width="18.421875" style="0" customWidth="1"/>
    <col min="4" max="4" width="13.57421875" style="0" customWidth="1"/>
    <col min="5" max="5" width="13.7109375" style="0" customWidth="1"/>
    <col min="6" max="6" width="17.421875" style="0" customWidth="1"/>
    <col min="7" max="7" width="14.421875" style="0" customWidth="1"/>
  </cols>
  <sheetData>
    <row r="1" spans="2:4" ht="18.75">
      <c r="B1" s="85" t="s">
        <v>0</v>
      </c>
      <c r="C1" s="86" t="s">
        <v>415</v>
      </c>
      <c r="D1" s="86"/>
    </row>
    <row r="2" spans="2:4" ht="18.75">
      <c r="B2" s="88" t="s">
        <v>1</v>
      </c>
      <c r="C2" s="5" t="s">
        <v>650</v>
      </c>
      <c r="D2" s="89"/>
    </row>
    <row r="3" spans="2:4" ht="18.75">
      <c r="B3" s="88"/>
      <c r="C3" s="5" t="s">
        <v>655</v>
      </c>
      <c r="D3" s="89"/>
    </row>
    <row r="4" spans="2:4" ht="15.75">
      <c r="B4" s="87" t="s">
        <v>229</v>
      </c>
      <c r="C4" s="86" t="s">
        <v>3</v>
      </c>
      <c r="D4" s="86"/>
    </row>
    <row r="6" spans="1:7" ht="15.75">
      <c r="A6" s="90" t="s">
        <v>307</v>
      </c>
      <c r="B6" s="91"/>
      <c r="C6" s="91" t="s">
        <v>363</v>
      </c>
      <c r="D6" s="91" t="s">
        <v>411</v>
      </c>
      <c r="E6" s="91" t="s">
        <v>379</v>
      </c>
      <c r="F6" s="91" t="s">
        <v>412</v>
      </c>
      <c r="G6" s="91" t="s">
        <v>413</v>
      </c>
    </row>
    <row r="7" spans="1:7" ht="15.75">
      <c r="A7" s="92">
        <v>1</v>
      </c>
      <c r="B7" s="94" t="s">
        <v>380</v>
      </c>
      <c r="C7" s="97">
        <v>1143</v>
      </c>
      <c r="D7" s="97">
        <v>1143</v>
      </c>
      <c r="E7" s="97"/>
      <c r="F7" s="97">
        <f>D7+E7</f>
        <v>1143</v>
      </c>
      <c r="G7" s="97"/>
    </row>
    <row r="8" spans="1:7" ht="15.75">
      <c r="A8" s="92">
        <v>2</v>
      </c>
      <c r="B8" s="94" t="s">
        <v>381</v>
      </c>
      <c r="C8" s="97">
        <v>3686</v>
      </c>
      <c r="D8" s="97">
        <v>3686</v>
      </c>
      <c r="E8" s="97"/>
      <c r="F8" s="97">
        <f aca="true" t="shared" si="0" ref="F8:F39">D8+E8</f>
        <v>3686</v>
      </c>
      <c r="G8" s="97"/>
    </row>
    <row r="9" spans="1:7" ht="15.75">
      <c r="A9" s="92">
        <v>3</v>
      </c>
      <c r="B9" s="92" t="s">
        <v>382</v>
      </c>
      <c r="C9" s="97">
        <v>148</v>
      </c>
      <c r="D9" s="97">
        <v>148</v>
      </c>
      <c r="E9" s="97"/>
      <c r="F9" s="97">
        <f t="shared" si="0"/>
        <v>148</v>
      </c>
      <c r="G9" s="97">
        <v>148</v>
      </c>
    </row>
    <row r="10" spans="1:7" ht="15.75">
      <c r="A10" s="92">
        <v>4</v>
      </c>
      <c r="B10" s="92" t="s">
        <v>383</v>
      </c>
      <c r="C10" s="97">
        <v>600</v>
      </c>
      <c r="D10" s="97">
        <v>600</v>
      </c>
      <c r="E10" s="97">
        <v>-194</v>
      </c>
      <c r="F10" s="97">
        <f t="shared" si="0"/>
        <v>406</v>
      </c>
      <c r="G10" s="97"/>
    </row>
    <row r="11" spans="1:7" ht="15.75">
      <c r="A11" s="92">
        <v>5</v>
      </c>
      <c r="B11" s="94" t="s">
        <v>384</v>
      </c>
      <c r="C11" s="97">
        <v>1143</v>
      </c>
      <c r="D11" s="97">
        <v>1143</v>
      </c>
      <c r="E11" s="97"/>
      <c r="F11" s="97">
        <f t="shared" si="0"/>
        <v>1143</v>
      </c>
      <c r="G11" s="97"/>
    </row>
    <row r="12" spans="1:7" ht="15.75">
      <c r="A12" s="92">
        <v>6</v>
      </c>
      <c r="B12" s="94" t="s">
        <v>385</v>
      </c>
      <c r="C12" s="97">
        <v>191</v>
      </c>
      <c r="D12" s="97">
        <v>191</v>
      </c>
      <c r="E12" s="97"/>
      <c r="F12" s="97">
        <f t="shared" si="0"/>
        <v>191</v>
      </c>
      <c r="G12" s="97">
        <v>17</v>
      </c>
    </row>
    <row r="13" spans="1:7" ht="15.75">
      <c r="A13" s="92">
        <v>7</v>
      </c>
      <c r="B13" s="94" t="s">
        <v>386</v>
      </c>
      <c r="C13" s="97">
        <v>1687</v>
      </c>
      <c r="D13" s="97">
        <v>1687</v>
      </c>
      <c r="E13" s="97"/>
      <c r="F13" s="97">
        <f t="shared" si="0"/>
        <v>1687</v>
      </c>
      <c r="G13" s="97">
        <v>237</v>
      </c>
    </row>
    <row r="14" spans="1:7" ht="15.75">
      <c r="A14" s="92">
        <v>8</v>
      </c>
      <c r="B14" s="94" t="s">
        <v>387</v>
      </c>
      <c r="C14" s="97">
        <v>254</v>
      </c>
      <c r="D14" s="97">
        <v>254</v>
      </c>
      <c r="E14" s="97"/>
      <c r="F14" s="97">
        <f t="shared" si="0"/>
        <v>254</v>
      </c>
      <c r="G14" s="97"/>
    </row>
    <row r="15" spans="1:7" ht="15.75">
      <c r="A15" s="92">
        <v>9</v>
      </c>
      <c r="B15" s="94" t="s">
        <v>388</v>
      </c>
      <c r="C15" s="97">
        <v>889</v>
      </c>
      <c r="D15" s="97">
        <v>1889</v>
      </c>
      <c r="E15" s="97"/>
      <c r="F15" s="97">
        <f t="shared" si="0"/>
        <v>1889</v>
      </c>
      <c r="G15" s="97"/>
    </row>
    <row r="16" spans="1:7" ht="15.75">
      <c r="A16" s="92">
        <v>10</v>
      </c>
      <c r="B16" s="94" t="s">
        <v>389</v>
      </c>
      <c r="C16" s="97">
        <v>254</v>
      </c>
      <c r="D16" s="97">
        <v>254</v>
      </c>
      <c r="E16" s="97"/>
      <c r="F16" s="97">
        <f t="shared" si="0"/>
        <v>254</v>
      </c>
      <c r="G16" s="97">
        <v>114</v>
      </c>
    </row>
    <row r="17" spans="1:7" ht="15.75">
      <c r="A17" s="92">
        <v>11</v>
      </c>
      <c r="B17" s="94" t="s">
        <v>390</v>
      </c>
      <c r="C17" s="97">
        <v>889</v>
      </c>
      <c r="D17" s="97">
        <v>3889</v>
      </c>
      <c r="E17" s="97"/>
      <c r="F17" s="97">
        <f t="shared" si="0"/>
        <v>3889</v>
      </c>
      <c r="G17" s="97">
        <v>310</v>
      </c>
    </row>
    <row r="18" spans="1:7" ht="15.75">
      <c r="A18" s="92">
        <v>12</v>
      </c>
      <c r="B18" s="92" t="s">
        <v>391</v>
      </c>
      <c r="C18" s="97">
        <v>127</v>
      </c>
      <c r="D18" s="97">
        <v>127</v>
      </c>
      <c r="E18" s="97"/>
      <c r="F18" s="97">
        <f t="shared" si="0"/>
        <v>127</v>
      </c>
      <c r="G18" s="97">
        <v>99</v>
      </c>
    </row>
    <row r="19" spans="1:7" ht="15.75">
      <c r="A19" s="92">
        <v>13</v>
      </c>
      <c r="B19" s="92" t="s">
        <v>392</v>
      </c>
      <c r="C19" s="97">
        <v>152</v>
      </c>
      <c r="D19" s="97">
        <v>152</v>
      </c>
      <c r="E19" s="97"/>
      <c r="F19" s="97">
        <f t="shared" si="0"/>
        <v>152</v>
      </c>
      <c r="G19" s="97"/>
    </row>
    <row r="20" spans="1:7" ht="15.75">
      <c r="A20" s="92">
        <v>14</v>
      </c>
      <c r="B20" s="92" t="s">
        <v>393</v>
      </c>
      <c r="C20" s="97">
        <v>254</v>
      </c>
      <c r="D20" s="97">
        <v>254</v>
      </c>
      <c r="E20" s="97"/>
      <c r="F20" s="97">
        <f t="shared" si="0"/>
        <v>254</v>
      </c>
      <c r="G20" s="97">
        <v>64</v>
      </c>
    </row>
    <row r="21" spans="1:7" ht="15.75">
      <c r="A21" s="92">
        <v>15</v>
      </c>
      <c r="B21" s="92" t="s">
        <v>394</v>
      </c>
      <c r="C21" s="97">
        <v>127</v>
      </c>
      <c r="D21" s="97">
        <v>427</v>
      </c>
      <c r="E21" s="97"/>
      <c r="F21" s="97">
        <f t="shared" si="0"/>
        <v>427</v>
      </c>
      <c r="G21" s="97">
        <v>50</v>
      </c>
    </row>
    <row r="22" spans="1:7" ht="15.75">
      <c r="A22" s="92">
        <v>16</v>
      </c>
      <c r="B22" s="94" t="s">
        <v>395</v>
      </c>
      <c r="C22" s="97">
        <v>2000</v>
      </c>
      <c r="D22" s="97">
        <v>2000</v>
      </c>
      <c r="E22" s="97">
        <v>-86</v>
      </c>
      <c r="F22" s="97">
        <f t="shared" si="0"/>
        <v>1914</v>
      </c>
      <c r="G22" s="97"/>
    </row>
    <row r="23" spans="1:7" ht="15.75">
      <c r="A23" s="92">
        <v>17</v>
      </c>
      <c r="B23" s="94" t="s">
        <v>396</v>
      </c>
      <c r="C23" s="97">
        <v>381</v>
      </c>
      <c r="D23" s="97">
        <v>381</v>
      </c>
      <c r="E23" s="97"/>
      <c r="F23" s="97">
        <f t="shared" si="0"/>
        <v>381</v>
      </c>
      <c r="G23" s="97">
        <v>287</v>
      </c>
    </row>
    <row r="24" spans="1:7" ht="15.75">
      <c r="A24" s="92">
        <v>18</v>
      </c>
      <c r="B24" s="94" t="s">
        <v>397</v>
      </c>
      <c r="C24" s="97"/>
      <c r="D24" s="97">
        <v>127</v>
      </c>
      <c r="E24" s="97"/>
      <c r="F24" s="97">
        <f t="shared" si="0"/>
        <v>127</v>
      </c>
      <c r="G24" s="97"/>
    </row>
    <row r="25" spans="1:7" ht="15.75">
      <c r="A25" s="92">
        <v>19</v>
      </c>
      <c r="B25" s="94" t="s">
        <v>398</v>
      </c>
      <c r="C25" s="97"/>
      <c r="D25" s="97">
        <v>5000</v>
      </c>
      <c r="E25" s="97"/>
      <c r="F25" s="97">
        <f t="shared" si="0"/>
        <v>5000</v>
      </c>
      <c r="G25" s="97"/>
    </row>
    <row r="26" spans="1:7" ht="15.75">
      <c r="A26" s="92">
        <v>20</v>
      </c>
      <c r="B26" s="94" t="s">
        <v>648</v>
      </c>
      <c r="C26" s="97"/>
      <c r="D26" s="97">
        <v>828</v>
      </c>
      <c r="E26" s="97"/>
      <c r="F26" s="97">
        <f t="shared" si="0"/>
        <v>828</v>
      </c>
      <c r="G26" s="97"/>
    </row>
    <row r="27" spans="1:7" ht="15.75">
      <c r="A27" s="92">
        <v>21</v>
      </c>
      <c r="B27" s="94" t="s">
        <v>399</v>
      </c>
      <c r="C27" s="97"/>
      <c r="D27" s="97">
        <v>400</v>
      </c>
      <c r="E27" s="97"/>
      <c r="F27" s="97">
        <f t="shared" si="0"/>
        <v>400</v>
      </c>
      <c r="G27" s="97"/>
    </row>
    <row r="28" spans="1:7" ht="15.75">
      <c r="A28" s="92">
        <v>22</v>
      </c>
      <c r="B28" s="94" t="s">
        <v>400</v>
      </c>
      <c r="C28" s="97"/>
      <c r="D28" s="97">
        <v>35</v>
      </c>
      <c r="E28" s="97"/>
      <c r="F28" s="97">
        <f t="shared" si="0"/>
        <v>35</v>
      </c>
      <c r="G28" s="97"/>
    </row>
    <row r="29" spans="1:7" ht="15.75">
      <c r="A29" s="92">
        <v>23</v>
      </c>
      <c r="B29" s="94" t="s">
        <v>401</v>
      </c>
      <c r="C29" s="97"/>
      <c r="D29" s="97">
        <v>25</v>
      </c>
      <c r="E29" s="97"/>
      <c r="F29" s="97">
        <f t="shared" si="0"/>
        <v>25</v>
      </c>
      <c r="G29" s="97"/>
    </row>
    <row r="30" spans="1:7" ht="15.75">
      <c r="A30" s="92">
        <v>24</v>
      </c>
      <c r="B30" s="94" t="s">
        <v>402</v>
      </c>
      <c r="C30" s="97"/>
      <c r="D30" s="97">
        <v>420</v>
      </c>
      <c r="E30" s="97"/>
      <c r="F30" s="97">
        <f t="shared" si="0"/>
        <v>420</v>
      </c>
      <c r="G30" s="97"/>
    </row>
    <row r="31" spans="1:7" ht="15.75">
      <c r="A31" s="92">
        <v>25</v>
      </c>
      <c r="B31" s="94" t="s">
        <v>403</v>
      </c>
      <c r="C31" s="97"/>
      <c r="D31" s="97">
        <v>1500</v>
      </c>
      <c r="E31" s="97"/>
      <c r="F31" s="97">
        <f t="shared" si="0"/>
        <v>1500</v>
      </c>
      <c r="G31" s="97"/>
    </row>
    <row r="32" spans="1:7" ht="15.75">
      <c r="A32" s="92">
        <v>26</v>
      </c>
      <c r="B32" s="94" t="s">
        <v>404</v>
      </c>
      <c r="C32" s="97"/>
      <c r="D32" s="97">
        <v>3260</v>
      </c>
      <c r="E32" s="97"/>
      <c r="F32" s="97">
        <f t="shared" si="0"/>
        <v>3260</v>
      </c>
      <c r="G32" s="97"/>
    </row>
    <row r="33" spans="1:7" ht="15.75">
      <c r="A33" s="92">
        <v>27</v>
      </c>
      <c r="B33" s="94" t="s">
        <v>405</v>
      </c>
      <c r="C33" s="97"/>
      <c r="D33" s="97">
        <v>1800</v>
      </c>
      <c r="E33" s="97"/>
      <c r="F33" s="97">
        <f t="shared" si="0"/>
        <v>1800</v>
      </c>
      <c r="G33" s="97"/>
    </row>
    <row r="34" spans="1:7" ht="15.75">
      <c r="A34" s="92">
        <v>28</v>
      </c>
      <c r="B34" s="94" t="s">
        <v>406</v>
      </c>
      <c r="C34" s="97"/>
      <c r="D34" s="97">
        <v>3400</v>
      </c>
      <c r="E34" s="97">
        <v>410</v>
      </c>
      <c r="F34" s="97">
        <f t="shared" si="0"/>
        <v>3810</v>
      </c>
      <c r="G34" s="97"/>
    </row>
    <row r="35" spans="1:7" ht="15.75">
      <c r="A35" s="92">
        <v>29</v>
      </c>
      <c r="B35" s="94" t="s">
        <v>407</v>
      </c>
      <c r="C35" s="97"/>
      <c r="D35" s="97">
        <v>76</v>
      </c>
      <c r="E35" s="97"/>
      <c r="F35" s="97">
        <f t="shared" si="0"/>
        <v>76</v>
      </c>
      <c r="G35" s="97"/>
    </row>
    <row r="36" spans="1:7" ht="15.75">
      <c r="A36" s="92">
        <v>30</v>
      </c>
      <c r="B36" s="94" t="s">
        <v>408</v>
      </c>
      <c r="C36" s="97"/>
      <c r="D36" s="97">
        <v>40</v>
      </c>
      <c r="E36" s="97"/>
      <c r="F36" s="97">
        <f t="shared" si="0"/>
        <v>40</v>
      </c>
      <c r="G36" s="97"/>
    </row>
    <row r="37" spans="1:7" ht="15.75">
      <c r="A37" s="92">
        <v>31</v>
      </c>
      <c r="B37" s="95" t="s">
        <v>409</v>
      </c>
      <c r="C37" s="97"/>
      <c r="D37" s="97">
        <v>3000</v>
      </c>
      <c r="E37" s="97"/>
      <c r="F37" s="97">
        <f t="shared" si="0"/>
        <v>3000</v>
      </c>
      <c r="G37" s="97"/>
    </row>
    <row r="38" spans="1:7" ht="15.75">
      <c r="A38" s="92">
        <v>32</v>
      </c>
      <c r="B38" s="96" t="s">
        <v>410</v>
      </c>
      <c r="C38" s="97"/>
      <c r="D38" s="97">
        <v>7900</v>
      </c>
      <c r="E38" s="97"/>
      <c r="F38" s="97">
        <f>D38+E38</f>
        <v>7900</v>
      </c>
      <c r="G38" s="97"/>
    </row>
    <row r="39" spans="1:7" ht="15.75">
      <c r="A39" s="92">
        <v>33</v>
      </c>
      <c r="B39" s="96" t="s">
        <v>649</v>
      </c>
      <c r="C39" s="97"/>
      <c r="D39" s="97"/>
      <c r="E39" s="97">
        <v>1200</v>
      </c>
      <c r="F39" s="97">
        <f t="shared" si="0"/>
        <v>1200</v>
      </c>
      <c r="G39" s="97"/>
    </row>
    <row r="40" spans="1:7" ht="15.75">
      <c r="A40" s="92">
        <v>34</v>
      </c>
      <c r="B40" s="90" t="s">
        <v>4</v>
      </c>
      <c r="C40" s="99">
        <f>SUM(C7:C39)</f>
        <v>13925</v>
      </c>
      <c r="D40" s="99">
        <f>SUM(D7:D39)</f>
        <v>46036</v>
      </c>
      <c r="E40" s="99">
        <f>SUM(E7:E39)</f>
        <v>1330</v>
      </c>
      <c r="F40" s="99">
        <f>SUM(F7:F39)</f>
        <v>47366</v>
      </c>
      <c r="G40" s="99">
        <f>SUM(G7:G39)</f>
        <v>1326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8.7109375" style="0" customWidth="1"/>
    <col min="8" max="9" width="9.57421875" style="0" customWidth="1"/>
  </cols>
  <sheetData>
    <row r="1" spans="2:3" ht="15.75">
      <c r="B1" s="1" t="s">
        <v>0</v>
      </c>
      <c r="C1" s="2" t="s">
        <v>416</v>
      </c>
    </row>
    <row r="2" spans="2:9" ht="18.75">
      <c r="B2" s="3" t="s">
        <v>1</v>
      </c>
      <c r="C2" s="5" t="s">
        <v>650</v>
      </c>
      <c r="D2" s="6"/>
      <c r="E2" s="6"/>
      <c r="F2" s="6"/>
      <c r="G2" s="6"/>
      <c r="H2" s="6"/>
      <c r="I2" s="6"/>
    </row>
    <row r="3" spans="2:3" ht="18.75">
      <c r="B3" s="7" t="s">
        <v>229</v>
      </c>
      <c r="C3" s="8" t="s">
        <v>3</v>
      </c>
    </row>
    <row r="4" spans="2:3" ht="18.75">
      <c r="B4" s="9" t="s">
        <v>420</v>
      </c>
      <c r="C4" s="8"/>
    </row>
    <row r="5" spans="4:9" ht="15">
      <c r="D5" t="s">
        <v>230</v>
      </c>
      <c r="E5" t="s">
        <v>5</v>
      </c>
      <c r="F5" t="s">
        <v>6</v>
      </c>
      <c r="G5" t="s">
        <v>7</v>
      </c>
      <c r="H5" t="s">
        <v>8</v>
      </c>
      <c r="I5" t="s">
        <v>231</v>
      </c>
    </row>
    <row r="6" spans="1:9" ht="28.5" customHeight="1">
      <c r="A6" s="11" t="s">
        <v>10</v>
      </c>
      <c r="B6" s="12" t="s">
        <v>11</v>
      </c>
      <c r="C6" s="13" t="s">
        <v>12</v>
      </c>
      <c r="D6" s="14" t="s">
        <v>417</v>
      </c>
      <c r="E6" s="14" t="s">
        <v>417</v>
      </c>
      <c r="F6" s="14" t="s">
        <v>417</v>
      </c>
      <c r="G6" s="14" t="s">
        <v>417</v>
      </c>
      <c r="H6" s="14" t="s">
        <v>417</v>
      </c>
      <c r="I6" s="14" t="s">
        <v>417</v>
      </c>
    </row>
    <row r="7" spans="1:9" ht="15">
      <c r="A7" s="15" t="s">
        <v>13</v>
      </c>
      <c r="B7" s="16" t="s">
        <v>14</v>
      </c>
      <c r="C7" s="16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</row>
    <row r="8" spans="1:9" ht="15" customHeight="1">
      <c r="A8" s="57">
        <v>1</v>
      </c>
      <c r="B8" s="58" t="s">
        <v>232</v>
      </c>
      <c r="C8" s="59" t="s">
        <v>233</v>
      </c>
      <c r="D8" s="60">
        <f aca="true" t="shared" si="0" ref="D8:D72">SUM(E8:I8)</f>
        <v>312654</v>
      </c>
      <c r="E8" s="60">
        <v>30184</v>
      </c>
      <c r="F8" s="60">
        <v>96491</v>
      </c>
      <c r="G8" s="60">
        <v>103087</v>
      </c>
      <c r="H8" s="60">
        <v>66791</v>
      </c>
      <c r="I8" s="60">
        <v>16101</v>
      </c>
    </row>
    <row r="9" spans="1:9" ht="15" customHeight="1">
      <c r="A9" s="57">
        <v>2</v>
      </c>
      <c r="B9" s="25" t="s">
        <v>234</v>
      </c>
      <c r="C9" s="59" t="s">
        <v>235</v>
      </c>
      <c r="D9" s="60">
        <f t="shared" si="0"/>
        <v>77546</v>
      </c>
      <c r="E9" s="60">
        <v>8977</v>
      </c>
      <c r="F9" s="60">
        <v>27414</v>
      </c>
      <c r="G9" s="60">
        <v>18686</v>
      </c>
      <c r="H9" s="60">
        <v>17981</v>
      </c>
      <c r="I9" s="60">
        <v>4488</v>
      </c>
    </row>
    <row r="10" spans="1:9" ht="15" customHeight="1">
      <c r="A10" s="57">
        <v>3</v>
      </c>
      <c r="B10" s="25" t="s">
        <v>236</v>
      </c>
      <c r="C10" s="59" t="s">
        <v>237</v>
      </c>
      <c r="D10" s="60">
        <f t="shared" si="0"/>
        <v>236084</v>
      </c>
      <c r="E10" s="60">
        <v>49835</v>
      </c>
      <c r="F10" s="60">
        <v>34489</v>
      </c>
      <c r="G10" s="60">
        <v>79288</v>
      </c>
      <c r="H10" s="60">
        <v>44793</v>
      </c>
      <c r="I10" s="60">
        <v>27679</v>
      </c>
    </row>
    <row r="11" spans="1:9" ht="15" customHeight="1">
      <c r="A11" s="57">
        <v>4</v>
      </c>
      <c r="B11" s="27" t="s">
        <v>238</v>
      </c>
      <c r="C11" s="61" t="s">
        <v>239</v>
      </c>
      <c r="D11" s="60">
        <f t="shared" si="0"/>
        <v>0</v>
      </c>
      <c r="E11" s="62"/>
      <c r="F11" s="62"/>
      <c r="G11" s="62"/>
      <c r="H11" s="62"/>
      <c r="I11" s="62"/>
    </row>
    <row r="12" spans="1:9" ht="15" customHeight="1">
      <c r="A12" s="57">
        <v>5</v>
      </c>
      <c r="B12" s="27" t="s">
        <v>240</v>
      </c>
      <c r="C12" s="61" t="s">
        <v>241</v>
      </c>
      <c r="D12" s="60">
        <f t="shared" si="0"/>
        <v>0</v>
      </c>
      <c r="E12" s="62"/>
      <c r="F12" s="62"/>
      <c r="G12" s="62"/>
      <c r="H12" s="62"/>
      <c r="I12" s="62"/>
    </row>
    <row r="13" spans="1:9" ht="15" customHeight="1">
      <c r="A13" s="57">
        <v>6</v>
      </c>
      <c r="B13" s="63" t="s">
        <v>242</v>
      </c>
      <c r="C13" s="61" t="s">
        <v>243</v>
      </c>
      <c r="D13" s="60">
        <f t="shared" si="0"/>
        <v>0</v>
      </c>
      <c r="E13" s="62"/>
      <c r="F13" s="62"/>
      <c r="G13" s="62"/>
      <c r="H13" s="62"/>
      <c r="I13" s="62"/>
    </row>
    <row r="14" spans="1:9" ht="15" customHeight="1">
      <c r="A14" s="57">
        <v>7</v>
      </c>
      <c r="B14" s="63" t="s">
        <v>244</v>
      </c>
      <c r="C14" s="61" t="s">
        <v>245</v>
      </c>
      <c r="D14" s="60">
        <f t="shared" si="0"/>
        <v>900</v>
      </c>
      <c r="E14" s="62">
        <v>900</v>
      </c>
      <c r="F14" s="62"/>
      <c r="G14" s="62"/>
      <c r="H14" s="62"/>
      <c r="I14" s="62"/>
    </row>
    <row r="15" spans="1:9" ht="15" customHeight="1">
      <c r="A15" s="57">
        <v>8</v>
      </c>
      <c r="B15" s="63" t="s">
        <v>246</v>
      </c>
      <c r="C15" s="61" t="s">
        <v>247</v>
      </c>
      <c r="D15" s="60">
        <f t="shared" si="0"/>
        <v>13085</v>
      </c>
      <c r="E15" s="62">
        <v>13085</v>
      </c>
      <c r="F15" s="62"/>
      <c r="G15" s="62"/>
      <c r="H15" s="62"/>
      <c r="I15" s="62"/>
    </row>
    <row r="16" spans="1:9" ht="15" customHeight="1">
      <c r="A16" s="57">
        <v>9</v>
      </c>
      <c r="B16" s="27" t="s">
        <v>248</v>
      </c>
      <c r="C16" s="61" t="s">
        <v>249</v>
      </c>
      <c r="D16" s="60">
        <f t="shared" si="0"/>
        <v>6586</v>
      </c>
      <c r="E16" s="62">
        <v>6586</v>
      </c>
      <c r="F16" s="62"/>
      <c r="G16" s="62"/>
      <c r="H16" s="62"/>
      <c r="I16" s="62"/>
    </row>
    <row r="17" spans="1:9" ht="15" customHeight="1">
      <c r="A17" s="57">
        <v>10</v>
      </c>
      <c r="B17" s="27" t="s">
        <v>250</v>
      </c>
      <c r="C17" s="61" t="s">
        <v>251</v>
      </c>
      <c r="D17" s="60">
        <f t="shared" si="0"/>
        <v>0</v>
      </c>
      <c r="E17" s="62"/>
      <c r="F17" s="62"/>
      <c r="G17" s="62"/>
      <c r="H17" s="62"/>
      <c r="I17" s="62"/>
    </row>
    <row r="18" spans="1:9" ht="15" customHeight="1">
      <c r="A18" s="57">
        <v>11</v>
      </c>
      <c r="B18" s="27" t="s">
        <v>252</v>
      </c>
      <c r="C18" s="61" t="s">
        <v>253</v>
      </c>
      <c r="D18" s="60">
        <f t="shared" si="0"/>
        <v>20512</v>
      </c>
      <c r="E18" s="62">
        <v>20512</v>
      </c>
      <c r="F18" s="62"/>
      <c r="G18" s="62"/>
      <c r="H18" s="62"/>
      <c r="I18" s="62"/>
    </row>
    <row r="19" spans="1:9" ht="15" customHeight="1">
      <c r="A19" s="57">
        <v>12</v>
      </c>
      <c r="B19" s="30" t="s">
        <v>254</v>
      </c>
      <c r="C19" s="59" t="s">
        <v>255</v>
      </c>
      <c r="D19" s="60">
        <f t="shared" si="0"/>
        <v>41083</v>
      </c>
      <c r="E19" s="60">
        <f>SUM(E11:E18)</f>
        <v>41083</v>
      </c>
      <c r="F19" s="60">
        <f>SUM(F11:F18)</f>
        <v>0</v>
      </c>
      <c r="G19" s="60">
        <f>SUM(G11:G18)</f>
        <v>0</v>
      </c>
      <c r="H19" s="60">
        <f>SUM(H11:H18)</f>
        <v>0</v>
      </c>
      <c r="I19" s="60">
        <f>SUM(I11:I18)</f>
        <v>0</v>
      </c>
    </row>
    <row r="20" spans="1:9" ht="15" customHeight="1">
      <c r="A20" s="57">
        <v>13</v>
      </c>
      <c r="B20" s="64" t="s">
        <v>256</v>
      </c>
      <c r="C20" s="61" t="s">
        <v>257</v>
      </c>
      <c r="D20" s="60">
        <f t="shared" si="0"/>
        <v>0</v>
      </c>
      <c r="E20" s="62"/>
      <c r="F20" s="62"/>
      <c r="G20" s="62"/>
      <c r="H20" s="62"/>
      <c r="I20" s="62"/>
    </row>
    <row r="21" spans="1:9" ht="15" customHeight="1">
      <c r="A21" s="57">
        <v>14</v>
      </c>
      <c r="B21" s="64" t="s">
        <v>258</v>
      </c>
      <c r="C21" s="61" t="s">
        <v>259</v>
      </c>
      <c r="D21" s="60">
        <f t="shared" si="0"/>
        <v>414</v>
      </c>
      <c r="E21" s="62">
        <v>414</v>
      </c>
      <c r="F21" s="62"/>
      <c r="G21" s="62"/>
      <c r="H21" s="62"/>
      <c r="I21" s="62"/>
    </row>
    <row r="22" spans="1:9" ht="15" customHeight="1">
      <c r="A22" s="57">
        <v>15</v>
      </c>
      <c r="B22" s="64" t="s">
        <v>260</v>
      </c>
      <c r="C22" s="61" t="s">
        <v>261</v>
      </c>
      <c r="D22" s="60">
        <f t="shared" si="0"/>
        <v>0</v>
      </c>
      <c r="E22" s="62"/>
      <c r="F22" s="62"/>
      <c r="G22" s="62"/>
      <c r="H22" s="62"/>
      <c r="I22" s="62"/>
    </row>
    <row r="23" spans="1:9" ht="15" customHeight="1">
      <c r="A23" s="57">
        <v>16</v>
      </c>
      <c r="B23" s="64" t="s">
        <v>262</v>
      </c>
      <c r="C23" s="61" t="s">
        <v>263</v>
      </c>
      <c r="D23" s="60">
        <f t="shared" si="0"/>
        <v>0</v>
      </c>
      <c r="E23" s="62"/>
      <c r="F23" s="62"/>
      <c r="G23" s="62"/>
      <c r="H23" s="62"/>
      <c r="I23" s="62"/>
    </row>
    <row r="24" spans="1:9" ht="15" customHeight="1">
      <c r="A24" s="57">
        <v>17</v>
      </c>
      <c r="B24" s="64" t="s">
        <v>264</v>
      </c>
      <c r="C24" s="61" t="s">
        <v>265</v>
      </c>
      <c r="D24" s="60">
        <f t="shared" si="0"/>
        <v>0</v>
      </c>
      <c r="E24" s="62"/>
      <c r="F24" s="62"/>
      <c r="G24" s="62"/>
      <c r="H24" s="62"/>
      <c r="I24" s="62"/>
    </row>
    <row r="25" spans="1:9" ht="15" customHeight="1">
      <c r="A25" s="57">
        <v>18</v>
      </c>
      <c r="B25" s="64" t="s">
        <v>266</v>
      </c>
      <c r="C25" s="61" t="s">
        <v>267</v>
      </c>
      <c r="D25" s="60">
        <f t="shared" si="0"/>
        <v>125634</v>
      </c>
      <c r="E25" s="65">
        <f>SUM(E26:E34)</f>
        <v>125634</v>
      </c>
      <c r="F25" s="65">
        <f>SUM(F26:F34)</f>
        <v>0</v>
      </c>
      <c r="G25" s="65">
        <f>SUM(G26:G34)</f>
        <v>0</v>
      </c>
      <c r="H25" s="65">
        <f>SUM(H26:H34)</f>
        <v>0</v>
      </c>
      <c r="I25" s="65">
        <f>SUM(I26:I34)</f>
        <v>0</v>
      </c>
    </row>
    <row r="26" spans="1:9" ht="15" customHeight="1">
      <c r="A26" s="66"/>
      <c r="B26" s="23" t="s">
        <v>58</v>
      </c>
      <c r="C26" s="61" t="s">
        <v>268</v>
      </c>
      <c r="D26" s="60">
        <f t="shared" si="0"/>
        <v>0</v>
      </c>
      <c r="E26" s="62"/>
      <c r="F26" s="62"/>
      <c r="G26" s="62"/>
      <c r="H26" s="62"/>
      <c r="I26" s="62"/>
    </row>
    <row r="27" spans="1:9" ht="15" customHeight="1">
      <c r="A27" s="66"/>
      <c r="B27" s="23" t="s">
        <v>60</v>
      </c>
      <c r="C27" s="61" t="s">
        <v>269</v>
      </c>
      <c r="D27" s="60">
        <f t="shared" si="0"/>
        <v>0</v>
      </c>
      <c r="E27" s="62"/>
      <c r="F27" s="62"/>
      <c r="G27" s="62"/>
      <c r="H27" s="62"/>
      <c r="I27" s="62"/>
    </row>
    <row r="28" spans="1:9" ht="15" customHeight="1">
      <c r="A28" s="66"/>
      <c r="B28" s="23" t="s">
        <v>62</v>
      </c>
      <c r="C28" s="61" t="s">
        <v>270</v>
      </c>
      <c r="D28" s="60">
        <f t="shared" si="0"/>
        <v>0</v>
      </c>
      <c r="E28" s="62"/>
      <c r="F28" s="62"/>
      <c r="G28" s="62"/>
      <c r="H28" s="62"/>
      <c r="I28" s="62"/>
    </row>
    <row r="29" spans="1:9" ht="15" customHeight="1">
      <c r="A29" s="66"/>
      <c r="B29" s="23" t="s">
        <v>271</v>
      </c>
      <c r="C29" s="61"/>
      <c r="D29" s="60"/>
      <c r="E29" s="62">
        <v>500</v>
      </c>
      <c r="F29" s="62"/>
      <c r="G29" s="62"/>
      <c r="H29" s="62"/>
      <c r="I29" s="62"/>
    </row>
    <row r="30" spans="1:9" ht="15" customHeight="1">
      <c r="A30" s="66"/>
      <c r="B30" s="23" t="s">
        <v>64</v>
      </c>
      <c r="C30" s="61" t="s">
        <v>272</v>
      </c>
      <c r="D30" s="60">
        <f t="shared" si="0"/>
        <v>494</v>
      </c>
      <c r="E30" s="62">
        <v>494</v>
      </c>
      <c r="F30" s="62"/>
      <c r="G30" s="62"/>
      <c r="H30" s="62"/>
      <c r="I30" s="62"/>
    </row>
    <row r="31" spans="1:9" ht="15" customHeight="1">
      <c r="A31" s="66"/>
      <c r="B31" s="23" t="s">
        <v>66</v>
      </c>
      <c r="C31" s="61" t="s">
        <v>273</v>
      </c>
      <c r="D31" s="60">
        <f t="shared" si="0"/>
        <v>4750</v>
      </c>
      <c r="E31" s="62">
        <v>4750</v>
      </c>
      <c r="F31" s="62"/>
      <c r="G31" s="62"/>
      <c r="H31" s="62"/>
      <c r="I31" s="62"/>
    </row>
    <row r="32" spans="1:9" ht="15" customHeight="1">
      <c r="A32" s="66"/>
      <c r="B32" s="23" t="s">
        <v>274</v>
      </c>
      <c r="C32" s="61" t="s">
        <v>275</v>
      </c>
      <c r="D32" s="60">
        <f t="shared" si="0"/>
        <v>86441</v>
      </c>
      <c r="E32" s="62">
        <v>86441</v>
      </c>
      <c r="F32" s="62"/>
      <c r="G32" s="62"/>
      <c r="H32" s="62"/>
      <c r="I32" s="62"/>
    </row>
    <row r="33" spans="1:9" ht="15" customHeight="1">
      <c r="A33" s="66"/>
      <c r="B33" s="23" t="s">
        <v>276</v>
      </c>
      <c r="C33" s="61" t="s">
        <v>277</v>
      </c>
      <c r="D33" s="60">
        <f t="shared" si="0"/>
        <v>33149</v>
      </c>
      <c r="E33" s="62">
        <v>33149</v>
      </c>
      <c r="F33" s="62"/>
      <c r="G33" s="62"/>
      <c r="H33" s="62"/>
      <c r="I33" s="62"/>
    </row>
    <row r="34" spans="1:9" ht="15" customHeight="1">
      <c r="A34" s="66"/>
      <c r="B34" s="28" t="s">
        <v>68</v>
      </c>
      <c r="C34" s="61" t="s">
        <v>278</v>
      </c>
      <c r="D34" s="60">
        <f t="shared" si="0"/>
        <v>300</v>
      </c>
      <c r="E34" s="62">
        <v>300</v>
      </c>
      <c r="F34" s="62"/>
      <c r="G34" s="62"/>
      <c r="H34" s="62"/>
      <c r="I34" s="62"/>
    </row>
    <row r="35" spans="1:9" ht="15" customHeight="1">
      <c r="A35" s="66">
        <v>19</v>
      </c>
      <c r="B35" s="64" t="s">
        <v>279</v>
      </c>
      <c r="C35" s="61" t="s">
        <v>280</v>
      </c>
      <c r="D35" s="60">
        <f t="shared" si="0"/>
        <v>0</v>
      </c>
      <c r="E35" s="62"/>
      <c r="F35" s="62"/>
      <c r="G35" s="62"/>
      <c r="H35" s="62"/>
      <c r="I35" s="62"/>
    </row>
    <row r="36" spans="1:9" ht="15" customHeight="1">
      <c r="A36" s="66">
        <v>20</v>
      </c>
      <c r="B36" s="64" t="s">
        <v>281</v>
      </c>
      <c r="C36" s="61" t="s">
        <v>282</v>
      </c>
      <c r="D36" s="60">
        <f t="shared" si="0"/>
        <v>0</v>
      </c>
      <c r="E36" s="62"/>
      <c r="F36" s="62"/>
      <c r="G36" s="62"/>
      <c r="H36" s="62"/>
      <c r="I36" s="62"/>
    </row>
    <row r="37" spans="1:9" ht="15" customHeight="1">
      <c r="A37" s="66">
        <v>21</v>
      </c>
      <c r="B37" s="64" t="s">
        <v>283</v>
      </c>
      <c r="C37" s="61" t="s">
        <v>284</v>
      </c>
      <c r="D37" s="60">
        <f t="shared" si="0"/>
        <v>0</v>
      </c>
      <c r="E37" s="62"/>
      <c r="F37" s="62"/>
      <c r="G37" s="62"/>
      <c r="H37" s="62"/>
      <c r="I37" s="62"/>
    </row>
    <row r="38" spans="1:9" ht="15">
      <c r="A38" s="66">
        <v>22</v>
      </c>
      <c r="B38" s="67" t="s">
        <v>285</v>
      </c>
      <c r="C38" s="61" t="s">
        <v>286</v>
      </c>
      <c r="D38" s="60">
        <f t="shared" si="0"/>
        <v>0</v>
      </c>
      <c r="E38" s="62"/>
      <c r="F38" s="62"/>
      <c r="G38" s="62"/>
      <c r="H38" s="62"/>
      <c r="I38" s="62"/>
    </row>
    <row r="39" spans="1:9" ht="15" customHeight="1">
      <c r="A39" s="66">
        <v>23</v>
      </c>
      <c r="B39" s="64" t="s">
        <v>287</v>
      </c>
      <c r="C39" s="61" t="s">
        <v>288</v>
      </c>
      <c r="D39" s="60">
        <f t="shared" si="0"/>
        <v>4555</v>
      </c>
      <c r="E39" s="62">
        <v>4555</v>
      </c>
      <c r="F39" s="62"/>
      <c r="G39" s="62"/>
      <c r="H39" s="62"/>
      <c r="I39" s="62"/>
    </row>
    <row r="40" spans="1:9" ht="15">
      <c r="A40" s="66">
        <v>24</v>
      </c>
      <c r="B40" s="67" t="s">
        <v>289</v>
      </c>
      <c r="C40" s="61" t="s">
        <v>290</v>
      </c>
      <c r="D40" s="60">
        <f t="shared" si="0"/>
        <v>136286</v>
      </c>
      <c r="E40" s="62">
        <v>136286</v>
      </c>
      <c r="F40" s="62"/>
      <c r="G40" s="62"/>
      <c r="H40" s="62"/>
      <c r="I40" s="62"/>
    </row>
    <row r="41" spans="1:9" ht="15" customHeight="1">
      <c r="A41" s="66">
        <v>25</v>
      </c>
      <c r="B41" s="30" t="s">
        <v>291</v>
      </c>
      <c r="C41" s="59" t="s">
        <v>292</v>
      </c>
      <c r="D41" s="60">
        <f t="shared" si="0"/>
        <v>266889</v>
      </c>
      <c r="E41" s="60">
        <f>E20+E21+E22+E23+E24+E25+E35+E36+E37+E38+E39+E40</f>
        <v>266889</v>
      </c>
      <c r="F41" s="60">
        <f>F20+F21+F22+F23+F24+F25+F35+F36+F37+F38+F39+F40</f>
        <v>0</v>
      </c>
      <c r="G41" s="60">
        <f>G20+G21+G22+G23+G24+G25+G35+G36+G37+G38+G39+G40</f>
        <v>0</v>
      </c>
      <c r="H41" s="60">
        <f>H20+H21+H22+H23+H24+H25+H35+H36+H37+H38+H39+H40</f>
        <v>0</v>
      </c>
      <c r="I41" s="60">
        <f>I20+I21+I22+I23+I24+I25+I35+I36+I37+I38+I39+I40</f>
        <v>0</v>
      </c>
    </row>
    <row r="42" spans="1:9" ht="15">
      <c r="A42" s="66">
        <v>26</v>
      </c>
      <c r="B42" s="68" t="s">
        <v>293</v>
      </c>
      <c r="C42" s="61" t="s">
        <v>294</v>
      </c>
      <c r="D42" s="60">
        <f t="shared" si="0"/>
        <v>4200</v>
      </c>
      <c r="E42" s="62">
        <v>3900</v>
      </c>
      <c r="F42" s="62">
        <v>300</v>
      </c>
      <c r="G42" s="62"/>
      <c r="H42" s="62"/>
      <c r="I42" s="62"/>
    </row>
    <row r="43" spans="1:9" ht="15">
      <c r="A43" s="66">
        <v>27</v>
      </c>
      <c r="B43" s="68" t="s">
        <v>295</v>
      </c>
      <c r="C43" s="61" t="s">
        <v>296</v>
      </c>
      <c r="D43" s="60">
        <f t="shared" si="0"/>
        <v>16236</v>
      </c>
      <c r="E43" s="62">
        <v>16236</v>
      </c>
      <c r="F43" s="62"/>
      <c r="G43" s="62"/>
      <c r="H43" s="62"/>
      <c r="I43" s="62"/>
    </row>
    <row r="44" spans="1:9" ht="15">
      <c r="A44" s="66">
        <v>28</v>
      </c>
      <c r="B44" s="68" t="s">
        <v>297</v>
      </c>
      <c r="C44" s="61" t="s">
        <v>298</v>
      </c>
      <c r="D44" s="60">
        <f t="shared" si="0"/>
        <v>3348</v>
      </c>
      <c r="E44" s="62">
        <v>336</v>
      </c>
      <c r="F44" s="62">
        <v>2762</v>
      </c>
      <c r="G44" s="62">
        <v>150</v>
      </c>
      <c r="H44" s="62">
        <v>100</v>
      </c>
      <c r="I44" s="62"/>
    </row>
    <row r="45" spans="1:9" ht="15">
      <c r="A45" s="66">
        <v>29</v>
      </c>
      <c r="B45" s="68" t="s">
        <v>299</v>
      </c>
      <c r="C45" s="61" t="s">
        <v>300</v>
      </c>
      <c r="D45" s="60">
        <f t="shared" si="0"/>
        <v>13511</v>
      </c>
      <c r="E45" s="62">
        <v>6449</v>
      </c>
      <c r="F45" s="62">
        <v>200</v>
      </c>
      <c r="G45" s="62">
        <v>5428</v>
      </c>
      <c r="H45" s="62">
        <v>220</v>
      </c>
      <c r="I45" s="62">
        <v>1214</v>
      </c>
    </row>
    <row r="46" spans="1:9" ht="15">
      <c r="A46" s="66">
        <v>30</v>
      </c>
      <c r="B46" s="20" t="s">
        <v>301</v>
      </c>
      <c r="C46" s="61" t="s">
        <v>302</v>
      </c>
      <c r="D46" s="60">
        <f t="shared" si="0"/>
        <v>0</v>
      </c>
      <c r="E46" s="62"/>
      <c r="F46" s="62"/>
      <c r="G46" s="62"/>
      <c r="H46" s="62"/>
      <c r="I46" s="62"/>
    </row>
    <row r="47" spans="1:9" ht="15">
      <c r="A47" s="66">
        <v>31</v>
      </c>
      <c r="B47" s="20" t="s">
        <v>303</v>
      </c>
      <c r="C47" s="61" t="s">
        <v>304</v>
      </c>
      <c r="D47" s="60">
        <f t="shared" si="0"/>
        <v>0</v>
      </c>
      <c r="E47" s="62"/>
      <c r="F47" s="62"/>
      <c r="G47" s="62"/>
      <c r="H47" s="62"/>
      <c r="I47" s="62"/>
    </row>
    <row r="48" spans="1:9" ht="15">
      <c r="A48" s="66">
        <v>32</v>
      </c>
      <c r="B48" s="20" t="s">
        <v>305</v>
      </c>
      <c r="C48" s="61" t="s">
        <v>306</v>
      </c>
      <c r="D48" s="60">
        <f t="shared" si="0"/>
        <v>10071</v>
      </c>
      <c r="E48" s="62">
        <v>7270</v>
      </c>
      <c r="F48" s="62">
        <v>881</v>
      </c>
      <c r="G48" s="62">
        <v>1506</v>
      </c>
      <c r="H48" s="62">
        <v>86</v>
      </c>
      <c r="I48" s="62">
        <v>328</v>
      </c>
    </row>
    <row r="49" spans="1:9" ht="15">
      <c r="A49" s="66">
        <v>33</v>
      </c>
      <c r="B49" s="26" t="s">
        <v>307</v>
      </c>
      <c r="C49" s="59" t="s">
        <v>308</v>
      </c>
      <c r="D49" s="60">
        <f t="shared" si="0"/>
        <v>47366</v>
      </c>
      <c r="E49" s="60">
        <f>SUM(E42:E48)</f>
        <v>34191</v>
      </c>
      <c r="F49" s="60">
        <f>SUM(F42:F48)</f>
        <v>4143</v>
      </c>
      <c r="G49" s="60">
        <f>SUM(G42:G48)</f>
        <v>7084</v>
      </c>
      <c r="H49" s="60">
        <f>SUM(H42:H48)</f>
        <v>406</v>
      </c>
      <c r="I49" s="60">
        <f>SUM(I42:I48)</f>
        <v>1542</v>
      </c>
    </row>
    <row r="50" spans="1:9" ht="15" customHeight="1">
      <c r="A50" s="66">
        <v>34</v>
      </c>
      <c r="B50" s="27" t="s">
        <v>309</v>
      </c>
      <c r="C50" s="61" t="s">
        <v>310</v>
      </c>
      <c r="D50" s="60">
        <f t="shared" si="0"/>
        <v>42968</v>
      </c>
      <c r="E50" s="62">
        <v>42968</v>
      </c>
      <c r="F50" s="62"/>
      <c r="G50" s="62"/>
      <c r="H50" s="62"/>
      <c r="I50" s="62"/>
    </row>
    <row r="51" spans="1:9" ht="15" customHeight="1">
      <c r="A51" s="66">
        <v>35</v>
      </c>
      <c r="B51" s="27" t="s">
        <v>311</v>
      </c>
      <c r="C51" s="61" t="s">
        <v>312</v>
      </c>
      <c r="D51" s="60">
        <f t="shared" si="0"/>
        <v>400</v>
      </c>
      <c r="E51" s="62"/>
      <c r="F51" s="62">
        <v>400</v>
      </c>
      <c r="G51" s="62"/>
      <c r="H51" s="62"/>
      <c r="I51" s="62"/>
    </row>
    <row r="52" spans="1:9" ht="15" customHeight="1">
      <c r="A52" s="66">
        <v>36</v>
      </c>
      <c r="B52" s="27" t="s">
        <v>313</v>
      </c>
      <c r="C52" s="61" t="s">
        <v>314</v>
      </c>
      <c r="D52" s="60">
        <f t="shared" si="0"/>
        <v>200</v>
      </c>
      <c r="E52" s="62"/>
      <c r="F52" s="62">
        <v>200</v>
      </c>
      <c r="G52" s="62"/>
      <c r="H52" s="62"/>
      <c r="I52" s="62"/>
    </row>
    <row r="53" spans="1:9" ht="15" customHeight="1">
      <c r="A53" s="66">
        <v>37</v>
      </c>
      <c r="B53" s="27" t="s">
        <v>315</v>
      </c>
      <c r="C53" s="61" t="s">
        <v>316</v>
      </c>
      <c r="D53" s="60">
        <f t="shared" si="0"/>
        <v>11763</v>
      </c>
      <c r="E53" s="62">
        <v>11601</v>
      </c>
      <c r="F53" s="62">
        <v>162</v>
      </c>
      <c r="G53" s="62"/>
      <c r="H53" s="62"/>
      <c r="I53" s="62"/>
    </row>
    <row r="54" spans="1:9" ht="15" customHeight="1">
      <c r="A54" s="66">
        <v>38</v>
      </c>
      <c r="B54" s="30" t="s">
        <v>317</v>
      </c>
      <c r="C54" s="59" t="s">
        <v>318</v>
      </c>
      <c r="D54" s="60">
        <f t="shared" si="0"/>
        <v>55331</v>
      </c>
      <c r="E54" s="60">
        <f>SUM(E50:E53)</f>
        <v>54569</v>
      </c>
      <c r="F54" s="60">
        <f>SUM(F50:F53)</f>
        <v>762</v>
      </c>
      <c r="G54" s="60">
        <f>SUM(G50:G53)</f>
        <v>0</v>
      </c>
      <c r="H54" s="60">
        <f>SUM(H50:H53)</f>
        <v>0</v>
      </c>
      <c r="I54" s="60">
        <f>SUM(I50:I53)</f>
        <v>0</v>
      </c>
    </row>
    <row r="55" spans="1:9" ht="15" customHeight="1">
      <c r="A55" s="66">
        <v>39</v>
      </c>
      <c r="B55" s="27" t="s">
        <v>319</v>
      </c>
      <c r="C55" s="61" t="s">
        <v>320</v>
      </c>
      <c r="D55" s="60">
        <f t="shared" si="0"/>
        <v>0</v>
      </c>
      <c r="E55" s="62"/>
      <c r="F55" s="62"/>
      <c r="G55" s="62"/>
      <c r="H55" s="62"/>
      <c r="I55" s="62"/>
    </row>
    <row r="56" spans="1:9" ht="15" customHeight="1">
      <c r="A56" s="66">
        <v>40</v>
      </c>
      <c r="B56" s="27" t="s">
        <v>321</v>
      </c>
      <c r="C56" s="61" t="s">
        <v>322</v>
      </c>
      <c r="D56" s="60">
        <f t="shared" si="0"/>
        <v>0</v>
      </c>
      <c r="E56" s="62"/>
      <c r="F56" s="62"/>
      <c r="G56" s="62"/>
      <c r="H56" s="62"/>
      <c r="I56" s="62"/>
    </row>
    <row r="57" spans="1:9" ht="15" customHeight="1">
      <c r="A57" s="66">
        <v>41</v>
      </c>
      <c r="B57" s="27" t="s">
        <v>323</v>
      </c>
      <c r="C57" s="61" t="s">
        <v>324</v>
      </c>
      <c r="D57" s="60">
        <f t="shared" si="0"/>
        <v>0</v>
      </c>
      <c r="E57" s="62"/>
      <c r="F57" s="62"/>
      <c r="G57" s="62"/>
      <c r="H57" s="62"/>
      <c r="I57" s="62"/>
    </row>
    <row r="58" spans="1:9" ht="15" customHeight="1">
      <c r="A58" s="66">
        <v>42</v>
      </c>
      <c r="B58" s="27" t="s">
        <v>325</v>
      </c>
      <c r="C58" s="61" t="s">
        <v>326</v>
      </c>
      <c r="D58" s="60">
        <f t="shared" si="0"/>
        <v>0</v>
      </c>
      <c r="E58" s="62"/>
      <c r="F58" s="62"/>
      <c r="G58" s="62"/>
      <c r="H58" s="62"/>
      <c r="I58" s="62"/>
    </row>
    <row r="59" spans="1:9" ht="15" customHeight="1">
      <c r="A59" s="66">
        <v>43</v>
      </c>
      <c r="B59" s="27" t="s">
        <v>327</v>
      </c>
      <c r="C59" s="61" t="s">
        <v>328</v>
      </c>
      <c r="D59" s="60">
        <f t="shared" si="0"/>
        <v>0</v>
      </c>
      <c r="E59" s="62"/>
      <c r="F59" s="62"/>
      <c r="G59" s="62"/>
      <c r="H59" s="62"/>
      <c r="I59" s="62"/>
    </row>
    <row r="60" spans="1:9" ht="15" customHeight="1">
      <c r="A60" s="66">
        <v>44</v>
      </c>
      <c r="B60" s="27" t="s">
        <v>329</v>
      </c>
      <c r="C60" s="61" t="s">
        <v>330</v>
      </c>
      <c r="D60" s="60">
        <f t="shared" si="0"/>
        <v>0</v>
      </c>
      <c r="E60" s="62"/>
      <c r="F60" s="62"/>
      <c r="G60" s="62"/>
      <c r="H60" s="62"/>
      <c r="I60" s="62"/>
    </row>
    <row r="61" spans="1:9" ht="15" customHeight="1">
      <c r="A61" s="66">
        <v>45</v>
      </c>
      <c r="B61" s="27" t="s">
        <v>331</v>
      </c>
      <c r="C61" s="61" t="s">
        <v>332</v>
      </c>
      <c r="D61" s="60">
        <f t="shared" si="0"/>
        <v>0</v>
      </c>
      <c r="E61" s="62"/>
      <c r="F61" s="62"/>
      <c r="G61" s="62"/>
      <c r="H61" s="62"/>
      <c r="I61" s="62"/>
    </row>
    <row r="62" spans="1:9" ht="15" customHeight="1">
      <c r="A62" s="66">
        <v>46</v>
      </c>
      <c r="B62" s="27" t="s">
        <v>333</v>
      </c>
      <c r="C62" s="61" t="s">
        <v>334</v>
      </c>
      <c r="D62" s="60">
        <f t="shared" si="0"/>
        <v>0</v>
      </c>
      <c r="E62" s="62"/>
      <c r="F62" s="62"/>
      <c r="G62" s="62"/>
      <c r="H62" s="62"/>
      <c r="I62" s="62"/>
    </row>
    <row r="63" spans="1:9" ht="15" customHeight="1" thickBot="1">
      <c r="A63" s="66">
        <v>47</v>
      </c>
      <c r="B63" s="69" t="s">
        <v>335</v>
      </c>
      <c r="C63" s="70" t="s">
        <v>336</v>
      </c>
      <c r="D63" s="60">
        <f t="shared" si="0"/>
        <v>0</v>
      </c>
      <c r="E63" s="71">
        <f>SUM(E55:E62)</f>
        <v>0</v>
      </c>
      <c r="F63" s="71">
        <f>SUM(F55:F62)</f>
        <v>0</v>
      </c>
      <c r="G63" s="71">
        <f>SUM(G55:G62)</f>
        <v>0</v>
      </c>
      <c r="H63" s="71">
        <f>SUM(H55:H62)</f>
        <v>0</v>
      </c>
      <c r="I63" s="71">
        <f>SUM(I55:I62)</f>
        <v>0</v>
      </c>
    </row>
    <row r="64" spans="1:9" ht="15.75" thickBot="1">
      <c r="A64" s="66">
        <v>48</v>
      </c>
      <c r="B64" s="72" t="s">
        <v>337</v>
      </c>
      <c r="C64" s="73" t="s">
        <v>338</v>
      </c>
      <c r="D64" s="60">
        <f t="shared" si="0"/>
        <v>1036953</v>
      </c>
      <c r="E64" s="74">
        <f>E8+E9+E10+E19+E41+E49+E54+E63</f>
        <v>485728</v>
      </c>
      <c r="F64" s="74">
        <f>F8+F9+F10+F19+F41+F49+F54+F63</f>
        <v>163299</v>
      </c>
      <c r="G64" s="74">
        <f>G8+G9+G10+G19+G41+G49+G54+G63</f>
        <v>208145</v>
      </c>
      <c r="H64" s="74">
        <f>H8+H9+H10+H19+H41+H49+H54+H63</f>
        <v>129971</v>
      </c>
      <c r="I64" s="74">
        <f>I8+I9+I10+I19+I41+I49+I54+I63</f>
        <v>49810</v>
      </c>
    </row>
    <row r="65" spans="1:9" ht="15">
      <c r="A65" s="66">
        <v>49</v>
      </c>
      <c r="B65" s="40" t="s">
        <v>339</v>
      </c>
      <c r="C65" s="41" t="s">
        <v>340</v>
      </c>
      <c r="D65" s="60">
        <f t="shared" si="0"/>
        <v>0</v>
      </c>
      <c r="E65" s="75"/>
      <c r="F65" s="75"/>
      <c r="G65" s="75"/>
      <c r="H65" s="75"/>
      <c r="I65" s="75"/>
    </row>
    <row r="66" spans="1:9" ht="15">
      <c r="A66" s="66">
        <v>50</v>
      </c>
      <c r="B66" s="42" t="s">
        <v>341</v>
      </c>
      <c r="C66" s="43" t="s">
        <v>342</v>
      </c>
      <c r="D66" s="60">
        <f t="shared" si="0"/>
        <v>0</v>
      </c>
      <c r="E66" s="76"/>
      <c r="F66" s="76"/>
      <c r="G66" s="76"/>
      <c r="H66" s="76"/>
      <c r="I66" s="76"/>
    </row>
    <row r="67" spans="1:9" ht="15">
      <c r="A67" s="66">
        <v>51</v>
      </c>
      <c r="B67" s="44" t="s">
        <v>343</v>
      </c>
      <c r="C67" s="41" t="s">
        <v>344</v>
      </c>
      <c r="D67" s="60">
        <f t="shared" si="0"/>
        <v>0</v>
      </c>
      <c r="E67" s="76"/>
      <c r="F67" s="76"/>
      <c r="G67" s="76"/>
      <c r="H67" s="76"/>
      <c r="I67" s="76"/>
    </row>
    <row r="68" spans="1:9" ht="15">
      <c r="A68" s="66">
        <v>52</v>
      </c>
      <c r="B68" s="44" t="s">
        <v>345</v>
      </c>
      <c r="C68" s="43" t="s">
        <v>346</v>
      </c>
      <c r="D68" s="60">
        <f t="shared" si="0"/>
        <v>12345</v>
      </c>
      <c r="E68" s="76">
        <v>12345</v>
      </c>
      <c r="F68" s="76"/>
      <c r="G68" s="76"/>
      <c r="H68" s="76"/>
      <c r="I68" s="76"/>
    </row>
    <row r="69" spans="1:9" ht="15">
      <c r="A69" s="66">
        <v>53</v>
      </c>
      <c r="B69" s="44" t="s">
        <v>347</v>
      </c>
      <c r="C69" s="41" t="s">
        <v>348</v>
      </c>
      <c r="D69" s="60">
        <f t="shared" si="0"/>
        <v>439886</v>
      </c>
      <c r="E69" s="76">
        <v>439886</v>
      </c>
      <c r="F69" s="76"/>
      <c r="G69" s="76"/>
      <c r="H69" s="76"/>
      <c r="I69" s="76"/>
    </row>
    <row r="70" spans="1:9" ht="15">
      <c r="A70" s="66">
        <v>54</v>
      </c>
      <c r="B70" s="44" t="s">
        <v>349</v>
      </c>
      <c r="C70" s="43" t="s">
        <v>350</v>
      </c>
      <c r="D70" s="60">
        <f t="shared" si="0"/>
        <v>0</v>
      </c>
      <c r="E70" s="76"/>
      <c r="F70" s="76"/>
      <c r="G70" s="76"/>
      <c r="H70" s="76"/>
      <c r="I70" s="76"/>
    </row>
    <row r="71" spans="1:9" ht="15">
      <c r="A71" s="66">
        <v>55</v>
      </c>
      <c r="B71" s="44" t="s">
        <v>351</v>
      </c>
      <c r="C71" s="41" t="s">
        <v>352</v>
      </c>
      <c r="D71" s="60">
        <f t="shared" si="0"/>
        <v>0</v>
      </c>
      <c r="E71" s="76"/>
      <c r="F71" s="76"/>
      <c r="G71" s="76"/>
      <c r="H71" s="76"/>
      <c r="I71" s="76"/>
    </row>
    <row r="72" spans="1:9" ht="15">
      <c r="A72" s="66">
        <v>56</v>
      </c>
      <c r="B72" s="44" t="s">
        <v>353</v>
      </c>
      <c r="C72" s="43" t="s">
        <v>354</v>
      </c>
      <c r="D72" s="60">
        <f t="shared" si="0"/>
        <v>0</v>
      </c>
      <c r="E72" s="76"/>
      <c r="F72" s="76"/>
      <c r="G72" s="76"/>
      <c r="H72" s="76"/>
      <c r="I72" s="76"/>
    </row>
    <row r="73" spans="1:9" ht="15">
      <c r="A73" s="66">
        <v>57</v>
      </c>
      <c r="B73" s="42" t="s">
        <v>355</v>
      </c>
      <c r="C73" s="43" t="s">
        <v>356</v>
      </c>
      <c r="D73" s="60">
        <f>SUM(E73:I73)</f>
        <v>452231</v>
      </c>
      <c r="E73" s="77">
        <f>SUM(E65:E72)</f>
        <v>452231</v>
      </c>
      <c r="F73" s="77">
        <f>SUM(F65:F72)</f>
        <v>0</v>
      </c>
      <c r="G73" s="77">
        <f>SUM(G65:G72)</f>
        <v>0</v>
      </c>
      <c r="H73" s="77">
        <f>SUM(H65:H72)</f>
        <v>0</v>
      </c>
      <c r="I73" s="77">
        <f>SUM(I65:I72)</f>
        <v>0</v>
      </c>
    </row>
    <row r="74" spans="1:9" ht="15">
      <c r="A74" s="66">
        <v>58</v>
      </c>
      <c r="B74" s="42" t="s">
        <v>357</v>
      </c>
      <c r="C74" s="43" t="s">
        <v>358</v>
      </c>
      <c r="D74" s="60">
        <f>SUM(E74:I74)</f>
        <v>0</v>
      </c>
      <c r="E74" s="76"/>
      <c r="F74" s="76"/>
      <c r="G74" s="76"/>
      <c r="H74" s="76"/>
      <c r="I74" s="76"/>
    </row>
    <row r="75" spans="1:9" ht="15.75" thickBot="1">
      <c r="A75" s="66">
        <v>59</v>
      </c>
      <c r="B75" s="78" t="s">
        <v>359</v>
      </c>
      <c r="C75" s="79" t="s">
        <v>360</v>
      </c>
      <c r="D75" s="60">
        <f>SUM(E75:I75)</f>
        <v>452231</v>
      </c>
      <c r="E75" s="80">
        <f>SUM(E73:E74)</f>
        <v>452231</v>
      </c>
      <c r="F75" s="80">
        <f>SUM(F73:F74)</f>
        <v>0</v>
      </c>
      <c r="G75" s="80">
        <f>SUM(G73:G74)</f>
        <v>0</v>
      </c>
      <c r="H75" s="80">
        <f>SUM(H73:H74)</f>
        <v>0</v>
      </c>
      <c r="I75" s="80">
        <f>SUM(I73:I74)</f>
        <v>0</v>
      </c>
    </row>
    <row r="76" spans="1:9" ht="15.75" thickBot="1">
      <c r="A76" s="66">
        <v>60</v>
      </c>
      <c r="B76" s="81" t="s">
        <v>361</v>
      </c>
      <c r="C76" s="82"/>
      <c r="D76" s="60">
        <f>SUM(E76:I76)</f>
        <v>1489184</v>
      </c>
      <c r="E76" s="83">
        <f>E64+E75</f>
        <v>937959</v>
      </c>
      <c r="F76" s="83">
        <f>F64+F75</f>
        <v>163299</v>
      </c>
      <c r="G76" s="83">
        <f>G64+G75</f>
        <v>208145</v>
      </c>
      <c r="H76" s="83">
        <f>H64+H75</f>
        <v>129971</v>
      </c>
      <c r="I76" s="83">
        <f>I64+I75</f>
        <v>49810</v>
      </c>
    </row>
    <row r="78" ht="15">
      <c r="B78" s="84"/>
    </row>
    <row r="80" ht="15">
      <c r="B80" s="84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.28125" style="0" customWidth="1"/>
    <col min="2" max="2" width="81.8515625" style="0" customWidth="1"/>
    <col min="3" max="3" width="8.421875" style="0" customWidth="1"/>
    <col min="4" max="4" width="10.7109375" style="0" customWidth="1"/>
    <col min="5" max="5" width="10.421875" style="0" customWidth="1"/>
    <col min="6" max="6" width="10.140625" style="0" customWidth="1"/>
    <col min="7" max="7" width="9.28125" style="0" customWidth="1"/>
    <col min="8" max="9" width="9.57421875" style="0" customWidth="1"/>
    <col min="10" max="10" width="6.421875" style="0" customWidth="1"/>
  </cols>
  <sheetData>
    <row r="1" spans="2:3" ht="15.75">
      <c r="B1" s="1" t="s">
        <v>0</v>
      </c>
      <c r="C1" s="2" t="s">
        <v>419</v>
      </c>
    </row>
    <row r="2" spans="2:9" ht="18.75">
      <c r="B2" s="3" t="s">
        <v>1</v>
      </c>
      <c r="C2" s="5" t="s">
        <v>650</v>
      </c>
      <c r="D2" s="6"/>
      <c r="E2" s="6"/>
      <c r="F2" s="6"/>
      <c r="G2" s="6"/>
      <c r="H2" s="6"/>
      <c r="I2" s="6"/>
    </row>
    <row r="3" spans="2:3" ht="18.75">
      <c r="B3" s="7" t="s">
        <v>229</v>
      </c>
      <c r="C3" s="8" t="s">
        <v>3</v>
      </c>
    </row>
    <row r="4" spans="2:3" ht="18.75">
      <c r="B4" s="9" t="s">
        <v>413</v>
      </c>
      <c r="C4" s="8"/>
    </row>
    <row r="5" spans="4:9" ht="15">
      <c r="D5" t="s">
        <v>230</v>
      </c>
      <c r="E5" t="s">
        <v>5</v>
      </c>
      <c r="F5" t="s">
        <v>6</v>
      </c>
      <c r="G5" t="s">
        <v>7</v>
      </c>
      <c r="H5" t="s">
        <v>8</v>
      </c>
      <c r="I5" t="s">
        <v>231</v>
      </c>
    </row>
    <row r="6" spans="1:9" ht="28.5" customHeight="1">
      <c r="A6" s="11" t="s">
        <v>10</v>
      </c>
      <c r="B6" s="12" t="s">
        <v>11</v>
      </c>
      <c r="C6" s="13" t="s">
        <v>12</v>
      </c>
      <c r="D6" s="14" t="s">
        <v>413</v>
      </c>
      <c r="E6" s="14" t="s">
        <v>413</v>
      </c>
      <c r="F6" s="14" t="s">
        <v>413</v>
      </c>
      <c r="G6" s="14" t="s">
        <v>413</v>
      </c>
      <c r="H6" s="14" t="s">
        <v>413</v>
      </c>
      <c r="I6" s="14" t="s">
        <v>413</v>
      </c>
    </row>
    <row r="7" spans="1:9" ht="15">
      <c r="A7" s="15" t="s">
        <v>13</v>
      </c>
      <c r="B7" s="16" t="s">
        <v>14</v>
      </c>
      <c r="C7" s="16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</row>
    <row r="8" spans="1:9" ht="15" customHeight="1">
      <c r="A8" s="57">
        <v>1</v>
      </c>
      <c r="B8" s="58" t="s">
        <v>232</v>
      </c>
      <c r="C8" s="59" t="s">
        <v>233</v>
      </c>
      <c r="D8" s="60">
        <f aca="true" t="shared" si="0" ref="D8:D72">SUM(E8:I8)</f>
        <v>71022</v>
      </c>
      <c r="E8" s="60">
        <v>4134</v>
      </c>
      <c r="F8" s="60">
        <v>17950</v>
      </c>
      <c r="G8" s="60">
        <v>31452</v>
      </c>
      <c r="H8" s="60">
        <v>14270</v>
      </c>
      <c r="I8" s="60">
        <v>3216</v>
      </c>
    </row>
    <row r="9" spans="1:9" ht="15" customHeight="1">
      <c r="A9" s="57">
        <v>2</v>
      </c>
      <c r="B9" s="25" t="s">
        <v>234</v>
      </c>
      <c r="C9" s="59" t="s">
        <v>235</v>
      </c>
      <c r="D9" s="60">
        <f t="shared" si="0"/>
        <v>16909</v>
      </c>
      <c r="E9" s="60">
        <v>1394</v>
      </c>
      <c r="F9" s="60">
        <v>5257</v>
      </c>
      <c r="G9" s="60">
        <v>5559</v>
      </c>
      <c r="H9" s="60">
        <v>3823</v>
      </c>
      <c r="I9" s="60">
        <v>876</v>
      </c>
    </row>
    <row r="10" spans="1:9" ht="15" customHeight="1">
      <c r="A10" s="57">
        <v>3</v>
      </c>
      <c r="B10" s="25" t="s">
        <v>236</v>
      </c>
      <c r="C10" s="59" t="s">
        <v>237</v>
      </c>
      <c r="D10" s="60">
        <f t="shared" si="0"/>
        <v>52549</v>
      </c>
      <c r="E10" s="60">
        <v>11573</v>
      </c>
      <c r="F10" s="60">
        <v>4843</v>
      </c>
      <c r="G10" s="60">
        <v>18295</v>
      </c>
      <c r="H10" s="60">
        <v>11820</v>
      </c>
      <c r="I10" s="60">
        <v>6018</v>
      </c>
    </row>
    <row r="11" spans="1:9" ht="15" customHeight="1">
      <c r="A11" s="57">
        <v>4</v>
      </c>
      <c r="B11" s="27" t="s">
        <v>238</v>
      </c>
      <c r="C11" s="61" t="s">
        <v>239</v>
      </c>
      <c r="D11" s="60">
        <f t="shared" si="0"/>
        <v>0</v>
      </c>
      <c r="E11" s="62"/>
      <c r="F11" s="62"/>
      <c r="G11" s="62"/>
      <c r="H11" s="62"/>
      <c r="I11" s="62"/>
    </row>
    <row r="12" spans="1:9" ht="15" customHeight="1">
      <c r="A12" s="57">
        <v>5</v>
      </c>
      <c r="B12" s="27" t="s">
        <v>240</v>
      </c>
      <c r="C12" s="61" t="s">
        <v>241</v>
      </c>
      <c r="D12" s="60">
        <f t="shared" si="0"/>
        <v>0</v>
      </c>
      <c r="E12" s="62"/>
      <c r="F12" s="62"/>
      <c r="G12" s="62"/>
      <c r="H12" s="62"/>
      <c r="I12" s="62"/>
    </row>
    <row r="13" spans="1:9" ht="15" customHeight="1">
      <c r="A13" s="57">
        <v>6</v>
      </c>
      <c r="B13" s="63" t="s">
        <v>242</v>
      </c>
      <c r="C13" s="61" t="s">
        <v>243</v>
      </c>
      <c r="D13" s="60">
        <f t="shared" si="0"/>
        <v>0</v>
      </c>
      <c r="E13" s="62"/>
      <c r="F13" s="62"/>
      <c r="G13" s="62"/>
      <c r="H13" s="62"/>
      <c r="I13" s="62"/>
    </row>
    <row r="14" spans="1:9" ht="15" customHeight="1">
      <c r="A14" s="57">
        <v>7</v>
      </c>
      <c r="B14" s="63" t="s">
        <v>244</v>
      </c>
      <c r="C14" s="61" t="s">
        <v>245</v>
      </c>
      <c r="D14" s="60">
        <f t="shared" si="0"/>
        <v>52</v>
      </c>
      <c r="E14" s="62">
        <v>52</v>
      </c>
      <c r="F14" s="62"/>
      <c r="G14" s="62"/>
      <c r="H14" s="62"/>
      <c r="I14" s="62"/>
    </row>
    <row r="15" spans="1:9" ht="15" customHeight="1">
      <c r="A15" s="57">
        <v>8</v>
      </c>
      <c r="B15" s="63" t="s">
        <v>246</v>
      </c>
      <c r="C15" s="61" t="s">
        <v>247</v>
      </c>
      <c r="D15" s="60">
        <f t="shared" si="0"/>
        <v>12973</v>
      </c>
      <c r="E15" s="62">
        <v>12973</v>
      </c>
      <c r="F15" s="62"/>
      <c r="G15" s="62"/>
      <c r="H15" s="62"/>
      <c r="I15" s="62"/>
    </row>
    <row r="16" spans="1:9" ht="15" customHeight="1">
      <c r="A16" s="57">
        <v>9</v>
      </c>
      <c r="B16" s="27" t="s">
        <v>248</v>
      </c>
      <c r="C16" s="61" t="s">
        <v>249</v>
      </c>
      <c r="D16" s="60">
        <f t="shared" si="0"/>
        <v>3842</v>
      </c>
      <c r="E16" s="62">
        <v>3842</v>
      </c>
      <c r="F16" s="62"/>
      <c r="G16" s="62"/>
      <c r="H16" s="62"/>
      <c r="I16" s="62"/>
    </row>
    <row r="17" spans="1:9" ht="15" customHeight="1">
      <c r="A17" s="57">
        <v>10</v>
      </c>
      <c r="B17" s="27" t="s">
        <v>250</v>
      </c>
      <c r="C17" s="61" t="s">
        <v>251</v>
      </c>
      <c r="D17" s="60">
        <f t="shared" si="0"/>
        <v>0</v>
      </c>
      <c r="E17" s="62"/>
      <c r="F17" s="62"/>
      <c r="G17" s="62"/>
      <c r="H17" s="62"/>
      <c r="I17" s="62"/>
    </row>
    <row r="18" spans="1:9" ht="15" customHeight="1">
      <c r="A18" s="57">
        <v>11</v>
      </c>
      <c r="B18" s="27" t="s">
        <v>252</v>
      </c>
      <c r="C18" s="61" t="s">
        <v>253</v>
      </c>
      <c r="D18" s="60">
        <f t="shared" si="0"/>
        <v>2848</v>
      </c>
      <c r="E18" s="62">
        <v>2848</v>
      </c>
      <c r="F18" s="62"/>
      <c r="G18" s="62"/>
      <c r="H18" s="62"/>
      <c r="I18" s="62"/>
    </row>
    <row r="19" spans="1:9" ht="15" customHeight="1">
      <c r="A19" s="57">
        <v>12</v>
      </c>
      <c r="B19" s="30" t="s">
        <v>254</v>
      </c>
      <c r="C19" s="59" t="s">
        <v>255</v>
      </c>
      <c r="D19" s="60">
        <f t="shared" si="0"/>
        <v>19715</v>
      </c>
      <c r="E19" s="60">
        <f>SUM(E11:E18)</f>
        <v>19715</v>
      </c>
      <c r="F19" s="60">
        <f>SUM(F11:F18)</f>
        <v>0</v>
      </c>
      <c r="G19" s="60">
        <f>SUM(G11:G18)</f>
        <v>0</v>
      </c>
      <c r="H19" s="60">
        <f>SUM(H11:H18)</f>
        <v>0</v>
      </c>
      <c r="I19" s="60">
        <f>SUM(I11:I18)</f>
        <v>0</v>
      </c>
    </row>
    <row r="20" spans="1:9" ht="15" customHeight="1">
      <c r="A20" s="57">
        <v>13</v>
      </c>
      <c r="B20" s="64" t="s">
        <v>256</v>
      </c>
      <c r="C20" s="61" t="s">
        <v>257</v>
      </c>
      <c r="D20" s="60">
        <f t="shared" si="0"/>
        <v>0</v>
      </c>
      <c r="E20" s="62"/>
      <c r="F20" s="62"/>
      <c r="G20" s="62"/>
      <c r="H20" s="62"/>
      <c r="I20" s="62"/>
    </row>
    <row r="21" spans="1:9" ht="15" customHeight="1">
      <c r="A21" s="57">
        <v>14</v>
      </c>
      <c r="B21" s="64" t="s">
        <v>258</v>
      </c>
      <c r="C21" s="61" t="s">
        <v>259</v>
      </c>
      <c r="D21" s="60">
        <f t="shared" si="0"/>
        <v>0</v>
      </c>
      <c r="E21" s="62"/>
      <c r="F21" s="62"/>
      <c r="G21" s="62"/>
      <c r="H21" s="62"/>
      <c r="I21" s="62"/>
    </row>
    <row r="22" spans="1:9" ht="15" customHeight="1">
      <c r="A22" s="57">
        <v>15</v>
      </c>
      <c r="B22" s="64" t="s">
        <v>260</v>
      </c>
      <c r="C22" s="61" t="s">
        <v>261</v>
      </c>
      <c r="D22" s="60">
        <f t="shared" si="0"/>
        <v>0</v>
      </c>
      <c r="E22" s="62"/>
      <c r="F22" s="62"/>
      <c r="G22" s="62"/>
      <c r="H22" s="62"/>
      <c r="I22" s="62"/>
    </row>
    <row r="23" spans="1:9" ht="15" customHeight="1">
      <c r="A23" s="57">
        <v>16</v>
      </c>
      <c r="B23" s="64" t="s">
        <v>262</v>
      </c>
      <c r="C23" s="61" t="s">
        <v>263</v>
      </c>
      <c r="D23" s="60">
        <f t="shared" si="0"/>
        <v>0</v>
      </c>
      <c r="E23" s="62"/>
      <c r="F23" s="62"/>
      <c r="G23" s="62"/>
      <c r="H23" s="62"/>
      <c r="I23" s="62"/>
    </row>
    <row r="24" spans="1:9" ht="15" customHeight="1">
      <c r="A24" s="57">
        <v>17</v>
      </c>
      <c r="B24" s="64" t="s">
        <v>264</v>
      </c>
      <c r="C24" s="61" t="s">
        <v>265</v>
      </c>
      <c r="D24" s="60">
        <f t="shared" si="0"/>
        <v>0</v>
      </c>
      <c r="E24" s="62"/>
      <c r="F24" s="62"/>
      <c r="G24" s="62"/>
      <c r="H24" s="62"/>
      <c r="I24" s="62"/>
    </row>
    <row r="25" spans="1:9" ht="15" customHeight="1">
      <c r="A25" s="57">
        <v>18</v>
      </c>
      <c r="B25" s="64" t="s">
        <v>266</v>
      </c>
      <c r="C25" s="61" t="s">
        <v>267</v>
      </c>
      <c r="D25" s="60">
        <f t="shared" si="0"/>
        <v>26717</v>
      </c>
      <c r="E25" s="65">
        <f>SUM(E26:E34)</f>
        <v>26717</v>
      </c>
      <c r="F25" s="65">
        <f>SUM(F26:F34)</f>
        <v>0</v>
      </c>
      <c r="G25" s="65">
        <f>SUM(G26:G34)</f>
        <v>0</v>
      </c>
      <c r="H25" s="65">
        <f>SUM(H26:H34)</f>
        <v>0</v>
      </c>
      <c r="I25" s="65">
        <f>SUM(I26:I34)</f>
        <v>0</v>
      </c>
    </row>
    <row r="26" spans="1:9" ht="15" customHeight="1">
      <c r="A26" s="66"/>
      <c r="B26" s="23" t="s">
        <v>58</v>
      </c>
      <c r="C26" s="61" t="s">
        <v>268</v>
      </c>
      <c r="D26" s="60">
        <f t="shared" si="0"/>
        <v>0</v>
      </c>
      <c r="E26" s="62"/>
      <c r="F26" s="62"/>
      <c r="G26" s="62"/>
      <c r="H26" s="62"/>
      <c r="I26" s="62"/>
    </row>
    <row r="27" spans="1:9" ht="15" customHeight="1">
      <c r="A27" s="66"/>
      <c r="B27" s="23" t="s">
        <v>60</v>
      </c>
      <c r="C27" s="61" t="s">
        <v>269</v>
      </c>
      <c r="D27" s="60">
        <f t="shared" si="0"/>
        <v>0</v>
      </c>
      <c r="E27" s="62"/>
      <c r="F27" s="62"/>
      <c r="G27" s="62"/>
      <c r="H27" s="62"/>
      <c r="I27" s="62"/>
    </row>
    <row r="28" spans="1:9" ht="15" customHeight="1">
      <c r="A28" s="66"/>
      <c r="B28" s="23" t="s">
        <v>62</v>
      </c>
      <c r="C28" s="61" t="s">
        <v>270</v>
      </c>
      <c r="D28" s="60">
        <f t="shared" si="0"/>
        <v>0</v>
      </c>
      <c r="E28" s="62"/>
      <c r="F28" s="62"/>
      <c r="G28" s="62"/>
      <c r="H28" s="62"/>
      <c r="I28" s="62"/>
    </row>
    <row r="29" spans="1:9" ht="15" customHeight="1">
      <c r="A29" s="66"/>
      <c r="B29" s="23" t="s">
        <v>271</v>
      </c>
      <c r="C29" s="61"/>
      <c r="D29" s="60"/>
      <c r="E29" s="62"/>
      <c r="F29" s="62"/>
      <c r="G29" s="62"/>
      <c r="H29" s="62"/>
      <c r="I29" s="62"/>
    </row>
    <row r="30" spans="1:9" ht="15" customHeight="1">
      <c r="A30" s="66"/>
      <c r="B30" s="23" t="s">
        <v>64</v>
      </c>
      <c r="C30" s="61" t="s">
        <v>272</v>
      </c>
      <c r="D30" s="60">
        <f t="shared" si="0"/>
        <v>0</v>
      </c>
      <c r="E30" s="62"/>
      <c r="F30" s="62"/>
      <c r="G30" s="62"/>
      <c r="H30" s="62"/>
      <c r="I30" s="62"/>
    </row>
    <row r="31" spans="1:9" ht="15" customHeight="1">
      <c r="A31" s="66"/>
      <c r="B31" s="23" t="s">
        <v>464</v>
      </c>
      <c r="C31" s="61" t="s">
        <v>273</v>
      </c>
      <c r="D31" s="60">
        <f t="shared" si="0"/>
        <v>342</v>
      </c>
      <c r="E31" s="62">
        <v>342</v>
      </c>
      <c r="F31" s="62"/>
      <c r="G31" s="62"/>
      <c r="H31" s="62"/>
      <c r="I31" s="62"/>
    </row>
    <row r="32" spans="1:9" ht="15" customHeight="1">
      <c r="A32" s="66"/>
      <c r="B32" s="23" t="s">
        <v>274</v>
      </c>
      <c r="C32" s="61" t="s">
        <v>275</v>
      </c>
      <c r="D32" s="60">
        <f t="shared" si="0"/>
        <v>18594</v>
      </c>
      <c r="E32" s="62">
        <v>18594</v>
      </c>
      <c r="F32" s="62"/>
      <c r="G32" s="62"/>
      <c r="H32" s="62"/>
      <c r="I32" s="62"/>
    </row>
    <row r="33" spans="1:9" ht="15" customHeight="1">
      <c r="A33" s="66"/>
      <c r="B33" s="23" t="s">
        <v>276</v>
      </c>
      <c r="C33" s="61" t="s">
        <v>277</v>
      </c>
      <c r="D33" s="60">
        <f t="shared" si="0"/>
        <v>7706</v>
      </c>
      <c r="E33" s="62">
        <v>7706</v>
      </c>
      <c r="F33" s="62"/>
      <c r="G33" s="62"/>
      <c r="H33" s="62"/>
      <c r="I33" s="62"/>
    </row>
    <row r="34" spans="1:9" ht="15" customHeight="1">
      <c r="A34" s="66"/>
      <c r="B34" s="28" t="s">
        <v>68</v>
      </c>
      <c r="C34" s="61" t="s">
        <v>278</v>
      </c>
      <c r="D34" s="60">
        <f t="shared" si="0"/>
        <v>75</v>
      </c>
      <c r="E34" s="62">
        <v>75</v>
      </c>
      <c r="F34" s="62"/>
      <c r="G34" s="62"/>
      <c r="H34" s="62"/>
      <c r="I34" s="62"/>
    </row>
    <row r="35" spans="1:9" ht="15" customHeight="1">
      <c r="A35" s="66">
        <v>19</v>
      </c>
      <c r="B35" s="64" t="s">
        <v>279</v>
      </c>
      <c r="C35" s="61" t="s">
        <v>280</v>
      </c>
      <c r="D35" s="60">
        <f t="shared" si="0"/>
        <v>0</v>
      </c>
      <c r="E35" s="62"/>
      <c r="F35" s="62"/>
      <c r="G35" s="62"/>
      <c r="H35" s="62"/>
      <c r="I35" s="62"/>
    </row>
    <row r="36" spans="1:9" ht="15" customHeight="1">
      <c r="A36" s="66">
        <v>20</v>
      </c>
      <c r="B36" s="64" t="s">
        <v>281</v>
      </c>
      <c r="C36" s="61" t="s">
        <v>282</v>
      </c>
      <c r="D36" s="60">
        <f t="shared" si="0"/>
        <v>0</v>
      </c>
      <c r="E36" s="62"/>
      <c r="F36" s="62"/>
      <c r="G36" s="62"/>
      <c r="H36" s="62"/>
      <c r="I36" s="62"/>
    </row>
    <row r="37" spans="1:9" ht="15" customHeight="1">
      <c r="A37" s="66">
        <v>21</v>
      </c>
      <c r="B37" s="64" t="s">
        <v>283</v>
      </c>
      <c r="C37" s="61" t="s">
        <v>284</v>
      </c>
      <c r="D37" s="60">
        <f t="shared" si="0"/>
        <v>0</v>
      </c>
      <c r="E37" s="62"/>
      <c r="F37" s="62"/>
      <c r="G37" s="62"/>
      <c r="H37" s="62"/>
      <c r="I37" s="62"/>
    </row>
    <row r="38" spans="1:9" ht="15">
      <c r="A38" s="66">
        <v>22</v>
      </c>
      <c r="B38" s="67" t="s">
        <v>285</v>
      </c>
      <c r="C38" s="61" t="s">
        <v>286</v>
      </c>
      <c r="D38" s="60">
        <f t="shared" si="0"/>
        <v>0</v>
      </c>
      <c r="E38" s="62"/>
      <c r="F38" s="62"/>
      <c r="G38" s="62"/>
      <c r="H38" s="62"/>
      <c r="I38" s="62"/>
    </row>
    <row r="39" spans="1:9" ht="15" customHeight="1">
      <c r="A39" s="66">
        <v>23</v>
      </c>
      <c r="B39" s="64" t="s">
        <v>287</v>
      </c>
      <c r="C39" s="61" t="s">
        <v>288</v>
      </c>
      <c r="D39" s="60">
        <f t="shared" si="0"/>
        <v>630</v>
      </c>
      <c r="E39" s="62">
        <v>630</v>
      </c>
      <c r="F39" s="62"/>
      <c r="G39" s="62"/>
      <c r="H39" s="62"/>
      <c r="I39" s="62"/>
    </row>
    <row r="40" spans="1:9" ht="15">
      <c r="A40" s="66">
        <v>24</v>
      </c>
      <c r="B40" s="67" t="s">
        <v>289</v>
      </c>
      <c r="C40" s="61" t="s">
        <v>290</v>
      </c>
      <c r="D40" s="60">
        <f t="shared" si="0"/>
        <v>0</v>
      </c>
      <c r="E40" s="62"/>
      <c r="F40" s="62"/>
      <c r="G40" s="62"/>
      <c r="H40" s="62"/>
      <c r="I40" s="62"/>
    </row>
    <row r="41" spans="1:9" ht="15" customHeight="1">
      <c r="A41" s="66">
        <v>25</v>
      </c>
      <c r="B41" s="30" t="s">
        <v>291</v>
      </c>
      <c r="C41" s="59" t="s">
        <v>292</v>
      </c>
      <c r="D41" s="60">
        <f t="shared" si="0"/>
        <v>27347</v>
      </c>
      <c r="E41" s="60">
        <f>E20+E21+E22+E23+E24+E25+E35+E36+E37+E38+E39+E40</f>
        <v>27347</v>
      </c>
      <c r="F41" s="60">
        <f>F20+F21+F22+F23+F24+F25+F35+F36+F37+F38+F39+F40</f>
        <v>0</v>
      </c>
      <c r="G41" s="60">
        <f>G20+G21+G22+G23+G24+G25+G35+G36+G37+G38+G39+G40</f>
        <v>0</v>
      </c>
      <c r="H41" s="60">
        <f>H20+H21+H22+H23+H24+H25+H35+H36+H37+H38+H39+H40</f>
        <v>0</v>
      </c>
      <c r="I41" s="60">
        <f>I20+I21+I22+I23+I24+I25+I35+I36+I37+I38+I39+I40</f>
        <v>0</v>
      </c>
    </row>
    <row r="42" spans="1:9" ht="15">
      <c r="A42" s="66">
        <v>26</v>
      </c>
      <c r="B42" s="68" t="s">
        <v>293</v>
      </c>
      <c r="C42" s="61" t="s">
        <v>294</v>
      </c>
      <c r="D42" s="60">
        <f t="shared" si="0"/>
        <v>227</v>
      </c>
      <c r="E42" s="62"/>
      <c r="F42" s="62">
        <v>214</v>
      </c>
      <c r="G42" s="62">
        <v>13</v>
      </c>
      <c r="H42" s="62"/>
      <c r="I42" s="62"/>
    </row>
    <row r="43" spans="1:9" ht="15">
      <c r="A43" s="66">
        <v>27</v>
      </c>
      <c r="B43" s="68" t="s">
        <v>295</v>
      </c>
      <c r="C43" s="61" t="s">
        <v>296</v>
      </c>
      <c r="D43" s="60">
        <f t="shared" si="0"/>
        <v>0</v>
      </c>
      <c r="E43" s="62"/>
      <c r="F43" s="62"/>
      <c r="G43" s="62"/>
      <c r="H43" s="62"/>
      <c r="I43" s="62"/>
    </row>
    <row r="44" spans="1:9" ht="15">
      <c r="A44" s="66">
        <v>28</v>
      </c>
      <c r="B44" s="68" t="s">
        <v>297</v>
      </c>
      <c r="C44" s="61" t="s">
        <v>298</v>
      </c>
      <c r="D44" s="60">
        <f t="shared" si="0"/>
        <v>108</v>
      </c>
      <c r="E44" s="62"/>
      <c r="F44" s="62">
        <v>30</v>
      </c>
      <c r="G44" s="62"/>
      <c r="H44" s="62">
        <v>78</v>
      </c>
      <c r="I44" s="62"/>
    </row>
    <row r="45" spans="1:9" ht="15">
      <c r="A45" s="66">
        <v>29</v>
      </c>
      <c r="B45" s="68" t="s">
        <v>299</v>
      </c>
      <c r="C45" s="61" t="s">
        <v>300</v>
      </c>
      <c r="D45" s="60">
        <f t="shared" si="0"/>
        <v>719</v>
      </c>
      <c r="E45" s="62">
        <v>382</v>
      </c>
      <c r="F45" s="62">
        <v>90</v>
      </c>
      <c r="G45" s="62">
        <v>187</v>
      </c>
      <c r="H45" s="62"/>
      <c r="I45" s="62">
        <v>60</v>
      </c>
    </row>
    <row r="46" spans="1:9" ht="15">
      <c r="A46" s="66">
        <v>30</v>
      </c>
      <c r="B46" s="20" t="s">
        <v>301</v>
      </c>
      <c r="C46" s="61" t="s">
        <v>302</v>
      </c>
      <c r="D46" s="60">
        <f t="shared" si="0"/>
        <v>0</v>
      </c>
      <c r="E46" s="62"/>
      <c r="F46" s="62"/>
      <c r="G46" s="62"/>
      <c r="H46" s="62"/>
      <c r="I46" s="62"/>
    </row>
    <row r="47" spans="1:9" ht="15">
      <c r="A47" s="66">
        <v>31</v>
      </c>
      <c r="B47" s="20" t="s">
        <v>303</v>
      </c>
      <c r="C47" s="61" t="s">
        <v>304</v>
      </c>
      <c r="D47" s="60">
        <f t="shared" si="0"/>
        <v>0</v>
      </c>
      <c r="E47" s="62"/>
      <c r="F47" s="62"/>
      <c r="G47" s="62"/>
      <c r="H47" s="62"/>
      <c r="I47" s="62"/>
    </row>
    <row r="48" spans="1:9" ht="15">
      <c r="A48" s="66">
        <v>32</v>
      </c>
      <c r="B48" s="20" t="s">
        <v>305</v>
      </c>
      <c r="C48" s="61" t="s">
        <v>306</v>
      </c>
      <c r="D48" s="60">
        <f t="shared" si="0"/>
        <v>272</v>
      </c>
      <c r="E48" s="62">
        <v>103</v>
      </c>
      <c r="F48" s="62">
        <v>90</v>
      </c>
      <c r="G48" s="62">
        <v>54</v>
      </c>
      <c r="H48" s="62">
        <v>21</v>
      </c>
      <c r="I48" s="62">
        <v>4</v>
      </c>
    </row>
    <row r="49" spans="1:9" ht="15">
      <c r="A49" s="66">
        <v>33</v>
      </c>
      <c r="B49" s="26" t="s">
        <v>307</v>
      </c>
      <c r="C49" s="59" t="s">
        <v>308</v>
      </c>
      <c r="D49" s="60">
        <f t="shared" si="0"/>
        <v>1326</v>
      </c>
      <c r="E49" s="60">
        <f>SUM(E42:E48)</f>
        <v>485</v>
      </c>
      <c r="F49" s="60">
        <f>SUM(F42:F48)</f>
        <v>424</v>
      </c>
      <c r="G49" s="60">
        <f>SUM(G42:G48)</f>
        <v>254</v>
      </c>
      <c r="H49" s="60">
        <f>SUM(H42:H48)</f>
        <v>99</v>
      </c>
      <c r="I49" s="60">
        <f>SUM(I42:I48)</f>
        <v>64</v>
      </c>
    </row>
    <row r="50" spans="1:9" ht="15" customHeight="1">
      <c r="A50" s="66">
        <v>34</v>
      </c>
      <c r="B50" s="27" t="s">
        <v>309</v>
      </c>
      <c r="C50" s="61" t="s">
        <v>310</v>
      </c>
      <c r="D50" s="60">
        <f t="shared" si="0"/>
        <v>4515</v>
      </c>
      <c r="E50" s="62">
        <v>4515</v>
      </c>
      <c r="F50" s="62"/>
      <c r="G50" s="62"/>
      <c r="H50" s="62"/>
      <c r="I50" s="62"/>
    </row>
    <row r="51" spans="1:9" ht="15" customHeight="1">
      <c r="A51" s="66">
        <v>35</v>
      </c>
      <c r="B51" s="27" t="s">
        <v>311</v>
      </c>
      <c r="C51" s="61" t="s">
        <v>312</v>
      </c>
      <c r="D51" s="60">
        <f t="shared" si="0"/>
        <v>0</v>
      </c>
      <c r="E51" s="62"/>
      <c r="F51" s="62"/>
      <c r="G51" s="62"/>
      <c r="H51" s="62"/>
      <c r="I51" s="62"/>
    </row>
    <row r="52" spans="1:9" ht="15" customHeight="1">
      <c r="A52" s="66">
        <v>36</v>
      </c>
      <c r="B52" s="27" t="s">
        <v>313</v>
      </c>
      <c r="C52" s="61" t="s">
        <v>314</v>
      </c>
      <c r="D52" s="60">
        <f t="shared" si="0"/>
        <v>0</v>
      </c>
      <c r="E52" s="62"/>
      <c r="F52" s="62"/>
      <c r="G52" s="62"/>
      <c r="H52" s="62"/>
      <c r="I52" s="62"/>
    </row>
    <row r="53" spans="1:9" ht="15" customHeight="1">
      <c r="A53" s="66">
        <v>37</v>
      </c>
      <c r="B53" s="27" t="s">
        <v>315</v>
      </c>
      <c r="C53" s="61" t="s">
        <v>316</v>
      </c>
      <c r="D53" s="60">
        <f t="shared" si="0"/>
        <v>1219</v>
      </c>
      <c r="E53" s="62">
        <v>1219</v>
      </c>
      <c r="F53" s="62"/>
      <c r="G53" s="62"/>
      <c r="H53" s="62"/>
      <c r="I53" s="62"/>
    </row>
    <row r="54" spans="1:9" ht="15" customHeight="1">
      <c r="A54" s="66">
        <v>38</v>
      </c>
      <c r="B54" s="30" t="s">
        <v>317</v>
      </c>
      <c r="C54" s="59" t="s">
        <v>318</v>
      </c>
      <c r="D54" s="60">
        <f t="shared" si="0"/>
        <v>5734</v>
      </c>
      <c r="E54" s="60">
        <f>SUM(E50:E53)</f>
        <v>5734</v>
      </c>
      <c r="F54" s="60">
        <f>SUM(F50:F53)</f>
        <v>0</v>
      </c>
      <c r="G54" s="60">
        <f>SUM(G50:G53)</f>
        <v>0</v>
      </c>
      <c r="H54" s="60">
        <f>SUM(H50:H53)</f>
        <v>0</v>
      </c>
      <c r="I54" s="60">
        <f>SUM(I50:I53)</f>
        <v>0</v>
      </c>
    </row>
    <row r="55" spans="1:9" ht="15" customHeight="1">
      <c r="A55" s="66">
        <v>39</v>
      </c>
      <c r="B55" s="27" t="s">
        <v>319</v>
      </c>
      <c r="C55" s="61" t="s">
        <v>320</v>
      </c>
      <c r="D55" s="60">
        <f t="shared" si="0"/>
        <v>0</v>
      </c>
      <c r="E55" s="62"/>
      <c r="F55" s="62"/>
      <c r="G55" s="62"/>
      <c r="H55" s="62"/>
      <c r="I55" s="62"/>
    </row>
    <row r="56" spans="1:9" ht="15" customHeight="1">
      <c r="A56" s="66">
        <v>40</v>
      </c>
      <c r="B56" s="27" t="s">
        <v>321</v>
      </c>
      <c r="C56" s="61" t="s">
        <v>322</v>
      </c>
      <c r="D56" s="60">
        <f t="shared" si="0"/>
        <v>0</v>
      </c>
      <c r="E56" s="62"/>
      <c r="F56" s="62"/>
      <c r="G56" s="62"/>
      <c r="H56" s="62"/>
      <c r="I56" s="62"/>
    </row>
    <row r="57" spans="1:9" ht="15" customHeight="1">
      <c r="A57" s="66">
        <v>41</v>
      </c>
      <c r="B57" s="27" t="s">
        <v>323</v>
      </c>
      <c r="C57" s="61" t="s">
        <v>324</v>
      </c>
      <c r="D57" s="60">
        <f t="shared" si="0"/>
        <v>0</v>
      </c>
      <c r="E57" s="62"/>
      <c r="F57" s="62"/>
      <c r="G57" s="62"/>
      <c r="H57" s="62"/>
      <c r="I57" s="62"/>
    </row>
    <row r="58" spans="1:9" ht="15" customHeight="1">
      <c r="A58" s="66">
        <v>42</v>
      </c>
      <c r="B58" s="27" t="s">
        <v>325</v>
      </c>
      <c r="C58" s="61" t="s">
        <v>326</v>
      </c>
      <c r="D58" s="60">
        <f t="shared" si="0"/>
        <v>0</v>
      </c>
      <c r="E58" s="62"/>
      <c r="F58" s="62"/>
      <c r="G58" s="62"/>
      <c r="H58" s="62"/>
      <c r="I58" s="62"/>
    </row>
    <row r="59" spans="1:9" ht="15" customHeight="1">
      <c r="A59" s="66">
        <v>43</v>
      </c>
      <c r="B59" s="27" t="s">
        <v>327</v>
      </c>
      <c r="C59" s="61" t="s">
        <v>328</v>
      </c>
      <c r="D59" s="60">
        <f t="shared" si="0"/>
        <v>0</v>
      </c>
      <c r="E59" s="62"/>
      <c r="F59" s="62"/>
      <c r="G59" s="62"/>
      <c r="H59" s="62"/>
      <c r="I59" s="62"/>
    </row>
    <row r="60" spans="1:9" ht="15" customHeight="1">
      <c r="A60" s="66">
        <v>44</v>
      </c>
      <c r="B60" s="27" t="s">
        <v>329</v>
      </c>
      <c r="C60" s="61" t="s">
        <v>330</v>
      </c>
      <c r="D60" s="60">
        <f t="shared" si="0"/>
        <v>0</v>
      </c>
      <c r="E60" s="62"/>
      <c r="F60" s="62"/>
      <c r="G60" s="62"/>
      <c r="H60" s="62"/>
      <c r="I60" s="62"/>
    </row>
    <row r="61" spans="1:9" ht="15" customHeight="1">
      <c r="A61" s="66">
        <v>45</v>
      </c>
      <c r="B61" s="27" t="s">
        <v>331</v>
      </c>
      <c r="C61" s="61" t="s">
        <v>332</v>
      </c>
      <c r="D61" s="60">
        <f t="shared" si="0"/>
        <v>0</v>
      </c>
      <c r="E61" s="62"/>
      <c r="F61" s="62"/>
      <c r="G61" s="62"/>
      <c r="H61" s="62"/>
      <c r="I61" s="62"/>
    </row>
    <row r="62" spans="1:9" ht="15" customHeight="1">
      <c r="A62" s="66">
        <v>46</v>
      </c>
      <c r="B62" s="27" t="s">
        <v>333</v>
      </c>
      <c r="C62" s="61" t="s">
        <v>334</v>
      </c>
      <c r="D62" s="60">
        <f t="shared" si="0"/>
        <v>0</v>
      </c>
      <c r="E62" s="62"/>
      <c r="F62" s="62"/>
      <c r="G62" s="62"/>
      <c r="H62" s="62"/>
      <c r="I62" s="62"/>
    </row>
    <row r="63" spans="1:9" ht="15" customHeight="1" thickBot="1">
      <c r="A63" s="66">
        <v>47</v>
      </c>
      <c r="B63" s="69" t="s">
        <v>335</v>
      </c>
      <c r="C63" s="70" t="s">
        <v>336</v>
      </c>
      <c r="D63" s="60">
        <f t="shared" si="0"/>
        <v>0</v>
      </c>
      <c r="E63" s="71">
        <f>SUM(E55:E62)</f>
        <v>0</v>
      </c>
      <c r="F63" s="71">
        <f>SUM(F55:F62)</f>
        <v>0</v>
      </c>
      <c r="G63" s="71">
        <f>SUM(G55:G62)</f>
        <v>0</v>
      </c>
      <c r="H63" s="71">
        <f>SUM(H55:H62)</f>
        <v>0</v>
      </c>
      <c r="I63" s="71">
        <f>SUM(I55:I62)</f>
        <v>0</v>
      </c>
    </row>
    <row r="64" spans="1:9" ht="15.75" thickBot="1">
      <c r="A64" s="66">
        <v>48</v>
      </c>
      <c r="B64" s="72" t="s">
        <v>337</v>
      </c>
      <c r="C64" s="73" t="s">
        <v>338</v>
      </c>
      <c r="D64" s="60">
        <f t="shared" si="0"/>
        <v>194602</v>
      </c>
      <c r="E64" s="74">
        <f>E8+E9+E10+E19+E41+E49+E54+E63</f>
        <v>70382</v>
      </c>
      <c r="F64" s="74">
        <f>F8+F9+F10+F19+F41+F49+F54+F63</f>
        <v>28474</v>
      </c>
      <c r="G64" s="74">
        <f>G8+G9+G10+G19+G41+G49+G54+G63</f>
        <v>55560</v>
      </c>
      <c r="H64" s="74">
        <f>H8+H9+H10+H19+H41+H49+H54+H63</f>
        <v>30012</v>
      </c>
      <c r="I64" s="74">
        <f>I8+I9+I10+I19+I41+I49+I54+I63</f>
        <v>10174</v>
      </c>
    </row>
    <row r="65" spans="1:9" ht="15">
      <c r="A65" s="66">
        <v>49</v>
      </c>
      <c r="B65" s="40" t="s">
        <v>339</v>
      </c>
      <c r="C65" s="41" t="s">
        <v>340</v>
      </c>
      <c r="D65" s="60">
        <f t="shared" si="0"/>
        <v>0</v>
      </c>
      <c r="E65" s="75"/>
      <c r="F65" s="75"/>
      <c r="G65" s="75"/>
      <c r="H65" s="75"/>
      <c r="I65" s="75"/>
    </row>
    <row r="66" spans="1:9" ht="15">
      <c r="A66" s="66">
        <v>50</v>
      </c>
      <c r="B66" s="42" t="s">
        <v>341</v>
      </c>
      <c r="C66" s="43" t="s">
        <v>342</v>
      </c>
      <c r="D66" s="60">
        <f t="shared" si="0"/>
        <v>0</v>
      </c>
      <c r="E66" s="76"/>
      <c r="F66" s="76"/>
      <c r="G66" s="76"/>
      <c r="H66" s="76"/>
      <c r="I66" s="76"/>
    </row>
    <row r="67" spans="1:9" ht="15">
      <c r="A67" s="66">
        <v>51</v>
      </c>
      <c r="B67" s="44" t="s">
        <v>343</v>
      </c>
      <c r="C67" s="41" t="s">
        <v>344</v>
      </c>
      <c r="D67" s="60">
        <f t="shared" si="0"/>
        <v>0</v>
      </c>
      <c r="E67" s="76"/>
      <c r="F67" s="76"/>
      <c r="G67" s="76"/>
      <c r="H67" s="76"/>
      <c r="I67" s="76"/>
    </row>
    <row r="68" spans="1:9" ht="15">
      <c r="A68" s="66">
        <v>52</v>
      </c>
      <c r="B68" s="44" t="s">
        <v>345</v>
      </c>
      <c r="C68" s="43" t="s">
        <v>346</v>
      </c>
      <c r="D68" s="60">
        <f t="shared" si="0"/>
        <v>12345</v>
      </c>
      <c r="E68" s="76">
        <v>12345</v>
      </c>
      <c r="F68" s="76"/>
      <c r="G68" s="76"/>
      <c r="H68" s="76"/>
      <c r="I68" s="76"/>
    </row>
    <row r="69" spans="1:9" ht="15">
      <c r="A69" s="66">
        <v>53</v>
      </c>
      <c r="B69" s="44" t="s">
        <v>347</v>
      </c>
      <c r="C69" s="41" t="s">
        <v>348</v>
      </c>
      <c r="D69" s="60">
        <f t="shared" si="0"/>
        <v>101577</v>
      </c>
      <c r="E69" s="76">
        <v>101577</v>
      </c>
      <c r="F69" s="76"/>
      <c r="G69" s="76"/>
      <c r="H69" s="76"/>
      <c r="I69" s="76"/>
    </row>
    <row r="70" spans="1:9" ht="15">
      <c r="A70" s="66">
        <v>54</v>
      </c>
      <c r="B70" s="44" t="s">
        <v>349</v>
      </c>
      <c r="C70" s="43" t="s">
        <v>350</v>
      </c>
      <c r="D70" s="60">
        <f t="shared" si="0"/>
        <v>0</v>
      </c>
      <c r="E70" s="76"/>
      <c r="F70" s="76"/>
      <c r="G70" s="76"/>
      <c r="H70" s="76"/>
      <c r="I70" s="76"/>
    </row>
    <row r="71" spans="1:9" ht="15">
      <c r="A71" s="66">
        <v>55</v>
      </c>
      <c r="B71" s="44" t="s">
        <v>351</v>
      </c>
      <c r="C71" s="41" t="s">
        <v>352</v>
      </c>
      <c r="D71" s="60">
        <f t="shared" si="0"/>
        <v>0</v>
      </c>
      <c r="E71" s="76"/>
      <c r="F71" s="76"/>
      <c r="G71" s="76"/>
      <c r="H71" s="76"/>
      <c r="I71" s="76"/>
    </row>
    <row r="72" spans="1:9" ht="15">
      <c r="A72" s="66">
        <v>56</v>
      </c>
      <c r="B72" s="44" t="s">
        <v>353</v>
      </c>
      <c r="C72" s="43" t="s">
        <v>354</v>
      </c>
      <c r="D72" s="60">
        <f t="shared" si="0"/>
        <v>0</v>
      </c>
      <c r="E72" s="76"/>
      <c r="F72" s="76"/>
      <c r="G72" s="76"/>
      <c r="H72" s="76"/>
      <c r="I72" s="76"/>
    </row>
    <row r="73" spans="1:9" ht="15">
      <c r="A73" s="66">
        <v>57</v>
      </c>
      <c r="B73" s="42" t="s">
        <v>355</v>
      </c>
      <c r="C73" s="43" t="s">
        <v>356</v>
      </c>
      <c r="D73" s="60">
        <f>SUM(E73:I73)</f>
        <v>113922</v>
      </c>
      <c r="E73" s="77">
        <f>SUM(E65:E72)</f>
        <v>113922</v>
      </c>
      <c r="F73" s="77">
        <f>SUM(F65:F72)</f>
        <v>0</v>
      </c>
      <c r="G73" s="77">
        <f>SUM(G65:G72)</f>
        <v>0</v>
      </c>
      <c r="H73" s="77">
        <f>SUM(H65:H72)</f>
        <v>0</v>
      </c>
      <c r="I73" s="77">
        <f>SUM(I65:I72)</f>
        <v>0</v>
      </c>
    </row>
    <row r="74" spans="1:9" ht="15">
      <c r="A74" s="66">
        <v>58</v>
      </c>
      <c r="B74" s="42" t="s">
        <v>357</v>
      </c>
      <c r="C74" s="43" t="s">
        <v>358</v>
      </c>
      <c r="D74" s="60">
        <f>SUM(E74:I74)</f>
        <v>0</v>
      </c>
      <c r="E74" s="76"/>
      <c r="F74" s="76"/>
      <c r="G74" s="76"/>
      <c r="H74" s="76"/>
      <c r="I74" s="76"/>
    </row>
    <row r="75" spans="1:9" ht="15.75" thickBot="1">
      <c r="A75" s="66">
        <v>59</v>
      </c>
      <c r="B75" s="78" t="s">
        <v>359</v>
      </c>
      <c r="C75" s="79" t="s">
        <v>360</v>
      </c>
      <c r="D75" s="60">
        <f>SUM(E75:I75)</f>
        <v>113922</v>
      </c>
      <c r="E75" s="80">
        <f>SUM(E73:E74)</f>
        <v>113922</v>
      </c>
      <c r="F75" s="80">
        <f>SUM(F73:F74)</f>
        <v>0</v>
      </c>
      <c r="G75" s="80">
        <f>SUM(G73:G74)</f>
        <v>0</v>
      </c>
      <c r="H75" s="80">
        <f>SUM(H73:H74)</f>
        <v>0</v>
      </c>
      <c r="I75" s="80">
        <f>SUM(I73:I74)</f>
        <v>0</v>
      </c>
    </row>
    <row r="76" spans="1:9" ht="15.75" thickBot="1">
      <c r="A76" s="66">
        <v>60</v>
      </c>
      <c r="B76" s="81" t="s">
        <v>361</v>
      </c>
      <c r="C76" s="82"/>
      <c r="D76" s="60">
        <f>SUM(E76:I76)</f>
        <v>308524</v>
      </c>
      <c r="E76" s="83">
        <f>E64+E75</f>
        <v>184304</v>
      </c>
      <c r="F76" s="83">
        <f>F64+F75</f>
        <v>28474</v>
      </c>
      <c r="G76" s="83">
        <f>G64+G75</f>
        <v>55560</v>
      </c>
      <c r="H76" s="83">
        <f>H64+H75</f>
        <v>30012</v>
      </c>
      <c r="I76" s="83">
        <f>I64+I75</f>
        <v>10174</v>
      </c>
    </row>
    <row r="77" spans="5:9" ht="15">
      <c r="E77" s="207"/>
      <c r="F77" s="207"/>
      <c r="G77" s="207"/>
      <c r="H77" s="207"/>
      <c r="I77" s="207"/>
    </row>
    <row r="78" ht="15">
      <c r="B78" s="84"/>
    </row>
    <row r="80" ht="15">
      <c r="B80" s="84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.7109375" style="231" customWidth="1"/>
    <col min="2" max="2" width="4.57421875" style="231" customWidth="1"/>
    <col min="3" max="3" width="27.28125" style="231" customWidth="1"/>
    <col min="4" max="4" width="11.7109375" style="231" customWidth="1"/>
    <col min="5" max="5" width="7.421875" style="231" customWidth="1"/>
    <col min="6" max="6" width="24.7109375" style="231" customWidth="1"/>
    <col min="7" max="16384" width="9.140625" style="231" customWidth="1"/>
  </cols>
  <sheetData>
    <row r="1" spans="3:7" ht="12.75">
      <c r="C1" s="250" t="s">
        <v>510</v>
      </c>
      <c r="D1" s="250"/>
      <c r="E1" s="251"/>
      <c r="F1" s="251"/>
      <c r="G1" s="2" t="s">
        <v>511</v>
      </c>
    </row>
    <row r="2" spans="3:8" ht="12.75">
      <c r="C2" s="251"/>
      <c r="D2" s="251" t="s">
        <v>512</v>
      </c>
      <c r="E2" s="251"/>
      <c r="F2" s="251"/>
      <c r="G2" s="5" t="s">
        <v>650</v>
      </c>
      <c r="H2" s="252"/>
    </row>
    <row r="3" spans="3:8" ht="12.75">
      <c r="C3" s="251"/>
      <c r="D3" s="251"/>
      <c r="E3" s="251"/>
      <c r="F3" s="251"/>
      <c r="G3" s="5" t="s">
        <v>656</v>
      </c>
      <c r="H3" s="252"/>
    </row>
    <row r="4" spans="3:8" ht="12.75">
      <c r="C4" s="231" t="s">
        <v>513</v>
      </c>
      <c r="G4" s="8" t="s">
        <v>3</v>
      </c>
      <c r="H4" s="252"/>
    </row>
    <row r="5" spans="7:8" ht="12.75">
      <c r="G5" s="8"/>
      <c r="H5" s="252"/>
    </row>
    <row r="6" spans="2:8" ht="12.75">
      <c r="B6" s="231" t="s">
        <v>514</v>
      </c>
      <c r="C6" s="231" t="s">
        <v>515</v>
      </c>
      <c r="D6" s="231" t="s">
        <v>516</v>
      </c>
      <c r="E6" s="231" t="s">
        <v>517</v>
      </c>
      <c r="F6" s="231" t="s">
        <v>518</v>
      </c>
      <c r="G6" s="8" t="s">
        <v>519</v>
      </c>
      <c r="H6" s="252"/>
    </row>
    <row r="7" spans="1:7" ht="12.75">
      <c r="A7" s="253">
        <v>1</v>
      </c>
      <c r="B7" s="338" t="s">
        <v>520</v>
      </c>
      <c r="C7" s="338"/>
      <c r="D7" s="338"/>
      <c r="E7" s="338" t="s">
        <v>521</v>
      </c>
      <c r="F7" s="338"/>
      <c r="G7" s="338"/>
    </row>
    <row r="8" spans="1:7" ht="12.75">
      <c r="A8" s="253">
        <v>2</v>
      </c>
      <c r="B8" s="254" t="s">
        <v>522</v>
      </c>
      <c r="C8" s="254" t="s">
        <v>523</v>
      </c>
      <c r="D8" s="254"/>
      <c r="E8" s="254" t="s">
        <v>522</v>
      </c>
      <c r="F8" s="254" t="s">
        <v>524</v>
      </c>
      <c r="G8" s="254"/>
    </row>
    <row r="9" spans="1:7" ht="12.75">
      <c r="A9" s="253">
        <v>3</v>
      </c>
      <c r="B9" s="255" t="s">
        <v>525</v>
      </c>
      <c r="C9" s="256" t="s">
        <v>526</v>
      </c>
      <c r="D9" s="255">
        <v>480566</v>
      </c>
      <c r="E9" s="255" t="s">
        <v>525</v>
      </c>
      <c r="F9" s="255" t="s">
        <v>527</v>
      </c>
      <c r="G9" s="255">
        <v>312654</v>
      </c>
    </row>
    <row r="10" spans="1:7" ht="12.75">
      <c r="A10" s="253">
        <v>4</v>
      </c>
      <c r="B10" s="255" t="s">
        <v>528</v>
      </c>
      <c r="C10" s="256" t="s">
        <v>529</v>
      </c>
      <c r="D10" s="255">
        <v>240840</v>
      </c>
      <c r="E10" s="255" t="s">
        <v>528</v>
      </c>
      <c r="F10" s="255" t="s">
        <v>530</v>
      </c>
      <c r="G10" s="255">
        <v>77546</v>
      </c>
    </row>
    <row r="11" spans="1:7" ht="12.75">
      <c r="A11" s="253">
        <v>5</v>
      </c>
      <c r="B11" s="255" t="s">
        <v>531</v>
      </c>
      <c r="C11" s="256" t="s">
        <v>170</v>
      </c>
      <c r="D11" s="255">
        <v>58802</v>
      </c>
      <c r="E11" s="255" t="s">
        <v>531</v>
      </c>
      <c r="F11" s="255" t="s">
        <v>532</v>
      </c>
      <c r="G11" s="255">
        <v>236084</v>
      </c>
    </row>
    <row r="12" spans="1:7" ht="12.75">
      <c r="A12" s="253">
        <v>6</v>
      </c>
      <c r="B12" s="255" t="s">
        <v>533</v>
      </c>
      <c r="C12" s="256" t="s">
        <v>534</v>
      </c>
      <c r="D12" s="255"/>
      <c r="E12" s="255" t="s">
        <v>533</v>
      </c>
      <c r="F12" s="255" t="s">
        <v>535</v>
      </c>
      <c r="G12" s="255">
        <v>41083</v>
      </c>
    </row>
    <row r="13" spans="1:7" ht="12.75">
      <c r="A13" s="253">
        <v>7</v>
      </c>
      <c r="B13" s="255" t="s">
        <v>536</v>
      </c>
      <c r="C13" s="255" t="s">
        <v>537</v>
      </c>
      <c r="D13" s="255">
        <v>178769</v>
      </c>
      <c r="E13" s="255" t="s">
        <v>536</v>
      </c>
      <c r="F13" s="255" t="s">
        <v>538</v>
      </c>
      <c r="G13" s="255">
        <v>266889</v>
      </c>
    </row>
    <row r="14" spans="1:7" ht="12.75">
      <c r="A14" s="253">
        <v>8</v>
      </c>
      <c r="B14" s="255" t="s">
        <v>539</v>
      </c>
      <c r="C14" s="255"/>
      <c r="D14" s="255"/>
      <c r="E14" s="255" t="s">
        <v>539</v>
      </c>
      <c r="F14" s="255" t="s">
        <v>647</v>
      </c>
      <c r="G14" s="255">
        <v>12345</v>
      </c>
    </row>
    <row r="15" spans="1:7" ht="12.75">
      <c r="A15" s="253">
        <v>9</v>
      </c>
      <c r="B15" s="255"/>
      <c r="C15" s="255"/>
      <c r="D15" s="255"/>
      <c r="E15" s="255" t="s">
        <v>540</v>
      </c>
      <c r="F15" s="255"/>
      <c r="G15" s="255"/>
    </row>
    <row r="16" spans="1:7" ht="12.75">
      <c r="A16" s="253">
        <v>10</v>
      </c>
      <c r="B16" s="255"/>
      <c r="C16" s="255"/>
      <c r="D16" s="255"/>
      <c r="E16" s="255"/>
      <c r="F16" s="255"/>
      <c r="G16" s="255"/>
    </row>
    <row r="17" spans="1:7" ht="12.75">
      <c r="A17" s="253">
        <v>11</v>
      </c>
      <c r="B17" s="257"/>
      <c r="C17" s="257" t="s">
        <v>541</v>
      </c>
      <c r="D17" s="257">
        <f>SUM(D9:D16)</f>
        <v>958977</v>
      </c>
      <c r="E17" s="257"/>
      <c r="F17" s="257" t="s">
        <v>542</v>
      </c>
      <c r="G17" s="257">
        <f>SUM(G9:G15)</f>
        <v>946601</v>
      </c>
    </row>
    <row r="18" spans="1:7" ht="12.75">
      <c r="A18" s="253">
        <v>12</v>
      </c>
      <c r="B18" s="255"/>
      <c r="C18" s="255"/>
      <c r="D18" s="255"/>
      <c r="E18" s="255"/>
      <c r="F18" s="255" t="s">
        <v>543</v>
      </c>
      <c r="G18" s="255">
        <f>D17</f>
        <v>958977</v>
      </c>
    </row>
    <row r="19" spans="1:7" ht="12.75">
      <c r="A19" s="253">
        <v>13</v>
      </c>
      <c r="B19" s="255"/>
      <c r="C19" s="255"/>
      <c r="D19" s="255"/>
      <c r="E19" s="255"/>
      <c r="F19" s="255" t="s">
        <v>544</v>
      </c>
      <c r="G19" s="255">
        <f>G17-G18</f>
        <v>-12376</v>
      </c>
    </row>
    <row r="20" spans="1:7" ht="12.75">
      <c r="A20" s="253">
        <v>14</v>
      </c>
      <c r="B20" s="255"/>
      <c r="C20" s="258"/>
      <c r="D20" s="255"/>
      <c r="E20" s="255"/>
      <c r="F20" s="255"/>
      <c r="G20" s="255"/>
    </row>
    <row r="21" spans="1:7" ht="12.75">
      <c r="A21" s="253">
        <v>15</v>
      </c>
      <c r="B21" s="257" t="s">
        <v>545</v>
      </c>
      <c r="C21" s="257" t="s">
        <v>546</v>
      </c>
      <c r="D21" s="257"/>
      <c r="E21" s="257" t="s">
        <v>545</v>
      </c>
      <c r="F21" s="257" t="s">
        <v>547</v>
      </c>
      <c r="G21" s="257"/>
    </row>
    <row r="22" spans="1:7" ht="12.75">
      <c r="A22" s="253">
        <v>16</v>
      </c>
      <c r="B22" s="255" t="s">
        <v>548</v>
      </c>
      <c r="C22" s="255" t="s">
        <v>549</v>
      </c>
      <c r="D22" s="255">
        <v>19290</v>
      </c>
      <c r="E22" s="255" t="s">
        <v>548</v>
      </c>
      <c r="F22" s="255" t="s">
        <v>307</v>
      </c>
      <c r="G22" s="255">
        <v>47366</v>
      </c>
    </row>
    <row r="23" spans="1:7" ht="12.75">
      <c r="A23" s="253">
        <v>17</v>
      </c>
      <c r="B23" s="255" t="s">
        <v>550</v>
      </c>
      <c r="C23" s="255" t="s">
        <v>551</v>
      </c>
      <c r="D23" s="255">
        <v>375</v>
      </c>
      <c r="E23" s="255" t="s">
        <v>550</v>
      </c>
      <c r="F23" s="255" t="s">
        <v>362</v>
      </c>
      <c r="G23" s="255">
        <v>55331</v>
      </c>
    </row>
    <row r="24" spans="1:7" ht="12.75">
      <c r="A24" s="253">
        <v>18</v>
      </c>
      <c r="B24" s="255" t="s">
        <v>552</v>
      </c>
      <c r="C24" s="255" t="s">
        <v>553</v>
      </c>
      <c r="D24" s="255">
        <v>570</v>
      </c>
      <c r="E24" s="255" t="s">
        <v>552</v>
      </c>
      <c r="F24" s="255" t="s">
        <v>554</v>
      </c>
      <c r="G24" s="255"/>
    </row>
    <row r="25" spans="1:7" ht="12.75">
      <c r="A25" s="253">
        <v>19</v>
      </c>
      <c r="B25" s="255" t="s">
        <v>555</v>
      </c>
      <c r="C25" s="255" t="s">
        <v>556</v>
      </c>
      <c r="D25" s="255">
        <v>70086</v>
      </c>
      <c r="E25" s="255" t="s">
        <v>555</v>
      </c>
      <c r="F25" s="256"/>
      <c r="G25" s="255"/>
    </row>
    <row r="26" spans="1:7" ht="12.75">
      <c r="A26" s="253">
        <v>20</v>
      </c>
      <c r="B26" s="255" t="s">
        <v>557</v>
      </c>
      <c r="C26" s="255"/>
      <c r="D26" s="255"/>
      <c r="E26" s="255" t="s">
        <v>557</v>
      </c>
      <c r="F26" s="255"/>
      <c r="G26" s="255"/>
    </row>
    <row r="27" spans="1:7" ht="12.75">
      <c r="A27" s="253">
        <v>21</v>
      </c>
      <c r="B27" s="255" t="s">
        <v>558</v>
      </c>
      <c r="C27" s="255"/>
      <c r="D27" s="255"/>
      <c r="E27" s="255"/>
      <c r="F27" s="255"/>
      <c r="G27" s="255"/>
    </row>
    <row r="28" spans="1:7" ht="12.75">
      <c r="A28" s="253">
        <v>22</v>
      </c>
      <c r="B28" s="255" t="s">
        <v>559</v>
      </c>
      <c r="C28" s="259"/>
      <c r="D28" s="255"/>
      <c r="E28" s="255"/>
      <c r="F28" s="255"/>
      <c r="G28" s="255"/>
    </row>
    <row r="29" spans="1:7" ht="12.75">
      <c r="A29" s="253">
        <v>23</v>
      </c>
      <c r="B29" s="255" t="s">
        <v>560</v>
      </c>
      <c r="C29" s="255"/>
      <c r="D29" s="255"/>
      <c r="E29" s="255"/>
      <c r="F29" s="255"/>
      <c r="G29" s="255"/>
    </row>
    <row r="30" spans="1:7" ht="12.75">
      <c r="A30" s="253">
        <v>24</v>
      </c>
      <c r="B30" s="257"/>
      <c r="C30" s="257" t="s">
        <v>561</v>
      </c>
      <c r="D30" s="257">
        <f>SUM(D22:D29)</f>
        <v>90321</v>
      </c>
      <c r="E30" s="257"/>
      <c r="F30" s="257" t="s">
        <v>562</v>
      </c>
      <c r="G30" s="257">
        <f>SUM(G22:G27)</f>
        <v>102697</v>
      </c>
    </row>
    <row r="31" spans="1:7" ht="12.75">
      <c r="A31" s="253">
        <v>25</v>
      </c>
      <c r="B31" s="255"/>
      <c r="C31" s="255"/>
      <c r="D31" s="255"/>
      <c r="E31" s="255"/>
      <c r="F31" s="255" t="s">
        <v>563</v>
      </c>
      <c r="G31" s="255">
        <f>D30</f>
        <v>90321</v>
      </c>
    </row>
    <row r="32" spans="1:7" ht="12.75">
      <c r="A32" s="253">
        <v>26</v>
      </c>
      <c r="B32" s="255"/>
      <c r="C32" s="255"/>
      <c r="D32" s="255"/>
      <c r="E32" s="255"/>
      <c r="F32" s="255" t="s">
        <v>564</v>
      </c>
      <c r="G32" s="255">
        <f>G30-G31</f>
        <v>12376</v>
      </c>
    </row>
    <row r="33" spans="1:7" ht="12.75">
      <c r="A33" s="253">
        <v>27</v>
      </c>
      <c r="B33" s="255"/>
      <c r="D33" s="255"/>
      <c r="E33" s="255"/>
      <c r="F33" s="255"/>
      <c r="G33" s="255"/>
    </row>
    <row r="34" spans="1:7" ht="12.75">
      <c r="A34" s="253">
        <v>28</v>
      </c>
      <c r="B34" s="260"/>
      <c r="C34" s="260" t="s">
        <v>565</v>
      </c>
      <c r="D34" s="260">
        <f>D17+D30</f>
        <v>1049298</v>
      </c>
      <c r="E34" s="260"/>
      <c r="F34" s="260" t="s">
        <v>566</v>
      </c>
      <c r="G34" s="260">
        <f>SUM(G17+G30)</f>
        <v>1049298</v>
      </c>
    </row>
    <row r="35" spans="1:4" ht="12.75">
      <c r="A35" s="261"/>
      <c r="B35" s="261"/>
      <c r="C35" s="261"/>
      <c r="D35" s="261"/>
    </row>
    <row r="36" spans="1:4" ht="12.75">
      <c r="A36" s="261"/>
      <c r="B36" s="261"/>
      <c r="C36" s="261"/>
      <c r="D36" s="261"/>
    </row>
    <row r="37" spans="1:4" ht="12.75">
      <c r="A37" s="261"/>
      <c r="B37" s="261"/>
      <c r="C37" s="261"/>
      <c r="D37" s="261"/>
    </row>
    <row r="38" spans="1:4" ht="12.75">
      <c r="A38" s="261"/>
      <c r="B38" s="261"/>
      <c r="C38" s="261"/>
      <c r="D38" s="261"/>
    </row>
    <row r="39" spans="1:4" ht="12.75">
      <c r="A39" s="261"/>
      <c r="B39" s="261"/>
      <c r="D39" s="261"/>
    </row>
  </sheetData>
  <sheetProtection/>
  <mergeCells count="2">
    <mergeCell ref="B7:D7"/>
    <mergeCell ref="E7:G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0.140625" style="229" customWidth="1"/>
    <col min="2" max="2" width="17.7109375" style="229" customWidth="1"/>
    <col min="3" max="3" width="12.57421875" style="229" customWidth="1"/>
    <col min="4" max="4" width="12.7109375" style="233" customWidth="1"/>
    <col min="5" max="16384" width="9.140625" style="229" customWidth="1"/>
  </cols>
  <sheetData>
    <row r="1" spans="2:4" ht="12.75">
      <c r="B1" s="230" t="s">
        <v>503</v>
      </c>
      <c r="C1" s="231"/>
      <c r="D1" s="232" t="s">
        <v>475</v>
      </c>
    </row>
    <row r="2" spans="2:4" ht="12.75">
      <c r="B2" s="230" t="s">
        <v>0</v>
      </c>
      <c r="D2" s="5" t="s">
        <v>650</v>
      </c>
    </row>
    <row r="3" spans="2:4" ht="12.75">
      <c r="B3" s="230"/>
      <c r="D3" s="5" t="s">
        <v>657</v>
      </c>
    </row>
    <row r="4" spans="2:4" ht="12.75">
      <c r="B4" s="230"/>
      <c r="D4" s="5"/>
    </row>
    <row r="5" spans="2:4" ht="12.75">
      <c r="B5" s="230" t="s">
        <v>476</v>
      </c>
      <c r="D5" s="8" t="s">
        <v>3</v>
      </c>
    </row>
    <row r="6" ht="13.5" thickBot="1"/>
    <row r="7" spans="1:3" ht="12.75">
      <c r="A7" s="342" t="s">
        <v>505</v>
      </c>
      <c r="B7" s="342"/>
      <c r="C7" s="342"/>
    </row>
    <row r="8" spans="1:4" ht="0.75" customHeight="1" thickBot="1">
      <c r="A8" s="343"/>
      <c r="B8" s="343"/>
      <c r="C8" s="343"/>
      <c r="D8" s="234"/>
    </row>
    <row r="9" spans="1:4" ht="24" customHeight="1">
      <c r="A9" s="344" t="s">
        <v>477</v>
      </c>
      <c r="B9" s="345"/>
      <c r="C9" s="346"/>
      <c r="D9" s="235" t="s">
        <v>478</v>
      </c>
    </row>
    <row r="10" spans="1:4" ht="20.25" customHeight="1">
      <c r="A10" s="339" t="s">
        <v>506</v>
      </c>
      <c r="B10" s="340"/>
      <c r="C10" s="341"/>
      <c r="D10" s="238">
        <v>600</v>
      </c>
    </row>
    <row r="11" spans="1:4" ht="12.75">
      <c r="A11" s="339" t="s">
        <v>479</v>
      </c>
      <c r="B11" s="340"/>
      <c r="C11" s="341"/>
      <c r="D11" s="238">
        <v>80</v>
      </c>
    </row>
    <row r="12" spans="1:4" ht="12.75">
      <c r="A12" s="339" t="s">
        <v>480</v>
      </c>
      <c r="B12" s="340"/>
      <c r="C12" s="341"/>
      <c r="D12" s="238">
        <v>400</v>
      </c>
    </row>
    <row r="13" spans="1:4" ht="12.75">
      <c r="A13" s="339" t="s">
        <v>481</v>
      </c>
      <c r="B13" s="340"/>
      <c r="C13" s="341"/>
      <c r="D13" s="238">
        <v>450</v>
      </c>
    </row>
    <row r="14" spans="1:4" ht="27.75" customHeight="1">
      <c r="A14" s="368" t="s">
        <v>508</v>
      </c>
      <c r="B14" s="369"/>
      <c r="C14" s="370"/>
      <c r="D14" s="238">
        <v>80</v>
      </c>
    </row>
    <row r="15" spans="1:4" ht="27.75" customHeight="1">
      <c r="A15" s="351" t="s">
        <v>507</v>
      </c>
      <c r="B15" s="340"/>
      <c r="C15" s="341"/>
      <c r="D15" s="238">
        <v>390</v>
      </c>
    </row>
    <row r="16" spans="1:4" ht="19.5" customHeight="1">
      <c r="A16" s="339" t="s">
        <v>4</v>
      </c>
      <c r="B16" s="340"/>
      <c r="C16" s="341"/>
      <c r="D16" s="238">
        <f>SUM(D10:D15)</f>
        <v>2000</v>
      </c>
    </row>
    <row r="17" spans="1:3" ht="33" customHeight="1" thickBot="1">
      <c r="A17" s="352"/>
      <c r="B17" s="352"/>
      <c r="C17" s="352"/>
    </row>
    <row r="18" spans="1:4" ht="23.25" customHeight="1">
      <c r="A18" s="353" t="s">
        <v>482</v>
      </c>
      <c r="B18" s="345"/>
      <c r="C18" s="346"/>
      <c r="D18" s="235" t="s">
        <v>478</v>
      </c>
    </row>
    <row r="19" spans="1:4" ht="23.25" customHeight="1">
      <c r="A19" s="354" t="s">
        <v>483</v>
      </c>
      <c r="B19" s="355"/>
      <c r="C19" s="356"/>
      <c r="D19" s="239">
        <f>SUM(D20:D26)</f>
        <v>660</v>
      </c>
    </row>
    <row r="20" spans="1:4" ht="18" customHeight="1">
      <c r="A20" s="350" t="s">
        <v>484</v>
      </c>
      <c r="B20" s="340"/>
      <c r="C20" s="341"/>
      <c r="D20" s="238">
        <v>150</v>
      </c>
    </row>
    <row r="21" spans="1:4" ht="18" customHeight="1">
      <c r="A21" s="240" t="s">
        <v>485</v>
      </c>
      <c r="B21" s="236"/>
      <c r="C21" s="237"/>
      <c r="D21" s="238"/>
    </row>
    <row r="22" spans="1:4" ht="18" customHeight="1">
      <c r="A22" s="350" t="s">
        <v>486</v>
      </c>
      <c r="B22" s="340"/>
      <c r="C22" s="341"/>
      <c r="D22" s="238">
        <v>100</v>
      </c>
    </row>
    <row r="23" spans="1:4" ht="18" customHeight="1">
      <c r="A23" s="350" t="s">
        <v>487</v>
      </c>
      <c r="B23" s="340"/>
      <c r="C23" s="341"/>
      <c r="D23" s="238">
        <v>100</v>
      </c>
    </row>
    <row r="24" spans="1:4" ht="18" customHeight="1">
      <c r="A24" s="240" t="s">
        <v>488</v>
      </c>
      <c r="B24" s="236"/>
      <c r="C24" s="237"/>
      <c r="D24" s="238"/>
    </row>
    <row r="25" spans="1:4" ht="17.25" customHeight="1">
      <c r="A25" s="350" t="s">
        <v>489</v>
      </c>
      <c r="B25" s="340"/>
      <c r="C25" s="341"/>
      <c r="D25" s="238">
        <v>220</v>
      </c>
    </row>
    <row r="26" spans="1:4" ht="17.25" customHeight="1">
      <c r="A26" s="357" t="s">
        <v>490</v>
      </c>
      <c r="B26" s="340"/>
      <c r="C26" s="341"/>
      <c r="D26" s="238">
        <v>90</v>
      </c>
    </row>
    <row r="27" spans="1:4" ht="17.25" customHeight="1">
      <c r="A27" s="347" t="s">
        <v>491</v>
      </c>
      <c r="B27" s="348"/>
      <c r="C27" s="349"/>
      <c r="D27" s="241">
        <f>SUM(D28:D32)</f>
        <v>380</v>
      </c>
    </row>
    <row r="28" spans="1:4" ht="18.75" customHeight="1">
      <c r="A28" s="350" t="s">
        <v>492</v>
      </c>
      <c r="B28" s="340"/>
      <c r="C28" s="341"/>
      <c r="D28" s="238">
        <v>140</v>
      </c>
    </row>
    <row r="29" spans="1:4" ht="18.75" customHeight="1">
      <c r="A29" s="350" t="s">
        <v>493</v>
      </c>
      <c r="B29" s="340"/>
      <c r="C29" s="341"/>
      <c r="D29" s="238"/>
    </row>
    <row r="30" spans="1:4" ht="18" customHeight="1">
      <c r="A30" s="350" t="s">
        <v>494</v>
      </c>
      <c r="B30" s="340"/>
      <c r="C30" s="341"/>
      <c r="D30" s="238">
        <v>70</v>
      </c>
    </row>
    <row r="31" spans="1:4" ht="17.25" customHeight="1">
      <c r="A31" s="357" t="s">
        <v>495</v>
      </c>
      <c r="B31" s="340"/>
      <c r="C31" s="341"/>
      <c r="D31" s="238">
        <v>100</v>
      </c>
    </row>
    <row r="32" spans="1:4" ht="18" customHeight="1">
      <c r="A32" s="350" t="s">
        <v>496</v>
      </c>
      <c r="B32" s="340"/>
      <c r="C32" s="341"/>
      <c r="D32" s="238">
        <v>70</v>
      </c>
    </row>
    <row r="33" spans="1:4" ht="18" customHeight="1">
      <c r="A33" s="347" t="s">
        <v>497</v>
      </c>
      <c r="B33" s="358"/>
      <c r="C33" s="359"/>
      <c r="D33" s="241">
        <v>150</v>
      </c>
    </row>
    <row r="34" spans="1:4" ht="24" customHeight="1">
      <c r="A34" s="360" t="s">
        <v>509</v>
      </c>
      <c r="B34" s="358"/>
      <c r="C34" s="359"/>
      <c r="D34" s="241">
        <v>60</v>
      </c>
    </row>
    <row r="35" spans="1:4" ht="27" customHeight="1">
      <c r="A35" s="360" t="s">
        <v>498</v>
      </c>
      <c r="B35" s="371"/>
      <c r="C35" s="372"/>
      <c r="D35" s="241">
        <v>150</v>
      </c>
    </row>
    <row r="36" spans="1:4" ht="17.25" customHeight="1">
      <c r="A36" s="347" t="s">
        <v>499</v>
      </c>
      <c r="B36" s="373"/>
      <c r="C36" s="374"/>
      <c r="D36" s="241">
        <v>200</v>
      </c>
    </row>
    <row r="37" spans="1:4" ht="17.25" customHeight="1" thickBot="1">
      <c r="A37" s="347" t="s">
        <v>500</v>
      </c>
      <c r="B37" s="358"/>
      <c r="C37" s="359"/>
      <c r="D37" s="241">
        <v>500</v>
      </c>
    </row>
    <row r="38" spans="1:4" ht="18" customHeight="1" thickBot="1">
      <c r="A38" s="242" t="s">
        <v>501</v>
      </c>
      <c r="B38" s="243"/>
      <c r="C38" s="244"/>
      <c r="D38" s="245">
        <f>SUM(D33:D37)</f>
        <v>1060</v>
      </c>
    </row>
    <row r="39" spans="1:4" ht="18.75" customHeight="1">
      <c r="A39" s="375" t="s">
        <v>4</v>
      </c>
      <c r="B39" s="376"/>
      <c r="C39" s="377"/>
      <c r="D39" s="246">
        <f>D19+D27+D38</f>
        <v>2100</v>
      </c>
    </row>
    <row r="40" spans="1:4" ht="18.75" customHeight="1" thickBot="1">
      <c r="A40" s="361" t="s">
        <v>502</v>
      </c>
      <c r="B40" s="362"/>
      <c r="C40" s="363"/>
      <c r="D40" s="247">
        <v>520</v>
      </c>
    </row>
    <row r="41" spans="1:4" ht="18.75" customHeight="1" thickBot="1" thickTop="1">
      <c r="A41" s="364" t="s">
        <v>504</v>
      </c>
      <c r="B41" s="365"/>
      <c r="C41" s="366"/>
      <c r="D41" s="248">
        <f>D39+D40</f>
        <v>2620</v>
      </c>
    </row>
    <row r="42" spans="2:3" ht="13.5" thickTop="1">
      <c r="B42" s="367"/>
      <c r="C42" s="367"/>
    </row>
  </sheetData>
  <sheetProtection/>
  <mergeCells count="32">
    <mergeCell ref="A40:C40"/>
    <mergeCell ref="A41:C41"/>
    <mergeCell ref="B42:C42"/>
    <mergeCell ref="A14:C14"/>
    <mergeCell ref="A35:C35"/>
    <mergeCell ref="A36:C36"/>
    <mergeCell ref="A37:C37"/>
    <mergeCell ref="A39:C39"/>
    <mergeCell ref="A29:C29"/>
    <mergeCell ref="A30:C30"/>
    <mergeCell ref="A25:C25"/>
    <mergeCell ref="A26:C26"/>
    <mergeCell ref="A31:C31"/>
    <mergeCell ref="A32:C32"/>
    <mergeCell ref="A33:C33"/>
    <mergeCell ref="A34:C34"/>
    <mergeCell ref="A27:C27"/>
    <mergeCell ref="A28:C28"/>
    <mergeCell ref="A15:C15"/>
    <mergeCell ref="A16:C16"/>
    <mergeCell ref="A17:C17"/>
    <mergeCell ref="A18:C18"/>
    <mergeCell ref="A19:C19"/>
    <mergeCell ref="A20:C20"/>
    <mergeCell ref="A22:C22"/>
    <mergeCell ref="A23:C23"/>
    <mergeCell ref="A12:C12"/>
    <mergeCell ref="A13:C13"/>
    <mergeCell ref="A7:C8"/>
    <mergeCell ref="A9:C9"/>
    <mergeCell ref="A10:C10"/>
    <mergeCell ref="A11:C1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Berhida</dc:creator>
  <cp:keywords/>
  <dc:description/>
  <cp:lastModifiedBy>Admin</cp:lastModifiedBy>
  <cp:lastPrinted>2015-05-21T09:07:34Z</cp:lastPrinted>
  <dcterms:created xsi:type="dcterms:W3CDTF">2015-05-13T06:40:43Z</dcterms:created>
  <dcterms:modified xsi:type="dcterms:W3CDTF">2015-06-20T19:39:45Z</dcterms:modified>
  <cp:category/>
  <cp:version/>
  <cp:contentType/>
  <cp:contentStatus/>
</cp:coreProperties>
</file>