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5" activeTab="16"/>
  </bookViews>
  <sheets>
    <sheet name="1 mell" sheetId="1" r:id="rId1"/>
    <sheet name="1 a mell" sheetId="2" r:id="rId2"/>
    <sheet name="1-b.mell " sheetId="3" r:id="rId3"/>
    <sheet name="1-c mell" sheetId="4" r:id="rId4"/>
    <sheet name="2 mell" sheetId="5" r:id="rId5"/>
    <sheet name="2a mell" sheetId="6" r:id="rId6"/>
    <sheet name="2b mell" sheetId="7" r:id="rId7"/>
    <sheet name="2-c mell" sheetId="8" r:id="rId8"/>
    <sheet name="2-e mell" sheetId="9" r:id="rId9"/>
    <sheet name="3.mell. " sheetId="10" r:id="rId10"/>
    <sheet name="3.a" sheetId="11" r:id="rId11"/>
    <sheet name="3.b" sheetId="12" r:id="rId12"/>
    <sheet name="3.c" sheetId="13" r:id="rId13"/>
    <sheet name="4.mell" sheetId="14" r:id="rId14"/>
    <sheet name="5.mell." sheetId="15" r:id="rId15"/>
    <sheet name="6.mell." sheetId="16" r:id="rId16"/>
    <sheet name="13. mell" sheetId="17" r:id="rId17"/>
  </sheets>
  <definedNames>
    <definedName name="_xlnm.Print_Area" localSheetId="16">'13. mell'!$B$1:$O$49</definedName>
  </definedNames>
  <calcPr fullCalcOnLoad="1"/>
</workbook>
</file>

<file path=xl/sharedStrings.xml><?xml version="1.0" encoding="utf-8"?>
<sst xmlns="http://schemas.openxmlformats.org/spreadsheetml/2006/main" count="1466" uniqueCount="887">
  <si>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</si>
  <si>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</si>
  <si>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</si>
  <si>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</si>
  <si>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</si>
  <si>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</si>
  <si>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</si>
  <si>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</si>
  <si>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</si>
  <si>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</si>
  <si>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</si>
  <si>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</si>
  <si>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terhelő járulékok és szociális hozzájárulási adó, </t>
  </si>
  <si>
    <t>Dologi kiadások és egyéb folyó kiadások</t>
  </si>
  <si>
    <t>Ellátottak pénzbeli juttatásai</t>
  </si>
  <si>
    <t>Egyéb működési célú kiadások</t>
  </si>
  <si>
    <t xml:space="preserve">  irányító szerv alá tartozó költségvetési szervnek folyósított működési támogatás</t>
  </si>
  <si>
    <t xml:space="preserve">   támogatásértékű működési kiadások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</si>
  <si>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</si>
  <si>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</si>
  <si>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</si>
  <si>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</si>
  <si>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</si>
  <si>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</si>
  <si>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</si>
  <si>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</si>
  <si>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</si>
  <si>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irányító szerv alá tartozó költségvetési szervnek folyósított felhalmozási támogatás</t>
  </si>
  <si>
    <t xml:space="preserve">   befektetési célú részesedések vásárlása </t>
  </si>
  <si>
    <t xml:space="preserve">   támogatásértékű felhalmozási kiadások</t>
  </si>
  <si>
    <t xml:space="preserve">   felhalmozási célú pénzeszközátadások államháztartáson kívülre </t>
  </si>
  <si>
    <t>KIADÁSOK ÖSSZESEN:</t>
  </si>
  <si>
    <t xml:space="preserve">Finanszírozási kiadások </t>
  </si>
  <si>
    <t>KIADÁSOK MINDÖSSZESEN:</t>
  </si>
  <si>
    <t xml:space="preserve">Intézményi működési bevételek összesen </t>
  </si>
  <si>
    <t>Önkormányzatok sajátos felhalmozási és tőke bevételei</t>
  </si>
  <si>
    <t>Támogatásértékű működési bevételek</t>
  </si>
  <si>
    <t>BEVÉTELEK ÖSSZESEN: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</si>
  <si>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</si>
  <si>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</si>
  <si>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</t>
  </si>
  <si>
    <t>Közhatalmi bevételek</t>
  </si>
  <si>
    <t>Süni</t>
  </si>
  <si>
    <t>Vilonyai Ó</t>
  </si>
  <si>
    <t>Berhida Város Önkormányzata</t>
  </si>
  <si>
    <t>Bevételek</t>
  </si>
  <si>
    <t>adatok ezer Ft-ban</t>
  </si>
  <si>
    <t>A</t>
  </si>
  <si>
    <t>B</t>
  </si>
  <si>
    <t>BEVÉTELI JOGCÍMEK</t>
  </si>
  <si>
    <t>I.) Működési bevételek</t>
  </si>
  <si>
    <t xml:space="preserve">  a.) szoc. Étkeztetés, térítési díj</t>
  </si>
  <si>
    <t xml:space="preserve">  b.) idősek klubja térítési díj</t>
  </si>
  <si>
    <t xml:space="preserve">  c.) házi gondozás térítési díj</t>
  </si>
  <si>
    <t xml:space="preserve">  d.) lakó ingatlanok bérbeadása</t>
  </si>
  <si>
    <t xml:space="preserve">  e.) nem lakó ingatlan bérleti díjak</t>
  </si>
  <si>
    <t xml:space="preserve">  f.) közmű bérleti díjak</t>
  </si>
  <si>
    <t xml:space="preserve">  g.) szolgáltatási díj (továbbszámlázott..)</t>
  </si>
  <si>
    <t xml:space="preserve">  i.) egyéb bevételek</t>
  </si>
  <si>
    <t xml:space="preserve">  j.) kamatbevételek</t>
  </si>
  <si>
    <t xml:space="preserve">  k.) élelmezési bevételek</t>
  </si>
  <si>
    <t xml:space="preserve">  l.) áfa bevételek</t>
  </si>
  <si>
    <t xml:space="preserve">  a.) építmény adó</t>
  </si>
  <si>
    <t xml:space="preserve">  b.) kommunális adó</t>
  </si>
  <si>
    <t xml:space="preserve">  c.) iparűzési adó</t>
  </si>
  <si>
    <t xml:space="preserve">  a.) Eü.pénztártól átvett pénzeszköz</t>
  </si>
  <si>
    <t>II. Felhalmozási  bevételek</t>
  </si>
  <si>
    <t xml:space="preserve">  b.) Önk-i lakások értékesítése, részlet</t>
  </si>
  <si>
    <t xml:space="preserve">I-IV) Költségvetési bevételek összesen </t>
  </si>
  <si>
    <r>
      <t xml:space="preserve"> 1.1.)</t>
    </r>
    <r>
      <rPr>
        <sz val="10"/>
        <rFont val="Times New Roman"/>
        <family val="1"/>
      </rPr>
      <t xml:space="preserve"> Tárgyi eszközök, imm.javak értékesítése</t>
    </r>
  </si>
  <si>
    <r>
      <t>1.</t>
    </r>
    <r>
      <rPr>
        <sz val="10"/>
        <rFont val="Times New Roman"/>
        <family val="1"/>
      </rPr>
      <t xml:space="preserve"> Működési célra pénzmaradvány igénybevétel</t>
    </r>
  </si>
  <si>
    <r>
      <t>2.</t>
    </r>
    <r>
      <rPr>
        <sz val="10"/>
        <rFont val="Times New Roman"/>
        <family val="1"/>
      </rPr>
      <t xml:space="preserve"> Felhalmozási célra pénzmaradvány igénybevétel</t>
    </r>
  </si>
  <si>
    <t xml:space="preserve">Kiadások  </t>
  </si>
  <si>
    <t>C</t>
  </si>
  <si>
    <t>D</t>
  </si>
  <si>
    <t>E</t>
  </si>
  <si>
    <t>Kiadási jogcímek</t>
  </si>
  <si>
    <t>Kiadásból</t>
  </si>
  <si>
    <t>terv</t>
  </si>
  <si>
    <t xml:space="preserve"> szem.jut.    Járulékok    Dologi     </t>
  </si>
  <si>
    <t>előirányz</t>
  </si>
  <si>
    <t xml:space="preserve">a.) Süni Óvoda  </t>
  </si>
  <si>
    <t>ebből: közösségi tám.kapcs.</t>
  </si>
  <si>
    <t>A: Oktatás Összesen</t>
  </si>
  <si>
    <t xml:space="preserve">B: Kultúra összesen </t>
  </si>
  <si>
    <t>a.) Kultúrház és könyvtár BN.: 4.800</t>
  </si>
  <si>
    <t>b.)  Művelődési Ház és könyvtár tagint.</t>
  </si>
  <si>
    <t>ebből közösségi tám.kapcs.</t>
  </si>
  <si>
    <t xml:space="preserve">C: Családsegítő Központ </t>
  </si>
  <si>
    <t xml:space="preserve">II. körzet </t>
  </si>
  <si>
    <t xml:space="preserve">I. körzet </t>
  </si>
  <si>
    <t xml:space="preserve">III. körzet </t>
  </si>
  <si>
    <t xml:space="preserve">gyermekorvosi szolg. Pgytp. </t>
  </si>
  <si>
    <t>fogorvosi szolg.</t>
  </si>
  <si>
    <t>házi szoc.gond.</t>
  </si>
  <si>
    <t xml:space="preserve">          házigond.Vilonya</t>
  </si>
  <si>
    <t xml:space="preserve">          házigond. Berhida</t>
  </si>
  <si>
    <t>Idősek Klubja</t>
  </si>
  <si>
    <t>szociális étkeztetés Vilonya</t>
  </si>
  <si>
    <t>szociális étkeztetés Berhida</t>
  </si>
  <si>
    <t xml:space="preserve">gyermekjóléti szolg., családsegítés </t>
  </si>
  <si>
    <t>Ebből: Vilonya társulás családs.gyerj.</t>
  </si>
  <si>
    <t xml:space="preserve">          Berhida Csal.gyer.jól.</t>
  </si>
  <si>
    <t>D.) TESZ feladatok együtt</t>
  </si>
  <si>
    <t>a.) TESZ feladatok:</t>
  </si>
  <si>
    <t>Tesz igazg.együtt:</t>
  </si>
  <si>
    <t>Köztemető fenntart.</t>
  </si>
  <si>
    <t>Utak,hidak,közl.</t>
  </si>
  <si>
    <t>Települési hulladék</t>
  </si>
  <si>
    <t>Lakás,ingatlan kez.</t>
  </si>
  <si>
    <t xml:space="preserve">Síkosság,hóeltak. </t>
  </si>
  <si>
    <t xml:space="preserve">Közvilágítás </t>
  </si>
  <si>
    <t>Települési vízellátás, belvíz</t>
  </si>
  <si>
    <t>sportlétesítmények</t>
  </si>
  <si>
    <t>önkorm. igazgatási tev. 84112611</t>
  </si>
  <si>
    <t>Igazg. Tev. Vilonyai kirend 84112613</t>
  </si>
  <si>
    <t>Adóügyi igazgatás 84113311</t>
  </si>
  <si>
    <t>Folyó kiadások együtt:</t>
  </si>
  <si>
    <t xml:space="preserve">d.) Hulladék Társ.Polgárdi </t>
  </si>
  <si>
    <t>Kiadások összesen:</t>
  </si>
  <si>
    <t xml:space="preserve">Kiadások mindösszesen: </t>
  </si>
  <si>
    <t xml:space="preserve">A </t>
  </si>
  <si>
    <t>F</t>
  </si>
  <si>
    <t>G</t>
  </si>
  <si>
    <t>H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</si>
  <si>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</si>
  <si>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</si>
  <si>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</si>
  <si>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</si>
  <si>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</si>
  <si>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</si>
  <si>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előirányzat</t>
  </si>
  <si>
    <t>I.</t>
  </si>
  <si>
    <t>Pénzbeli ellátások összesen</t>
  </si>
  <si>
    <t>1.)</t>
  </si>
  <si>
    <t>Időskorúak járadéka 10 %</t>
  </si>
  <si>
    <t>2.)</t>
  </si>
  <si>
    <t>Rendszeres szoc segély 20%</t>
  </si>
  <si>
    <t>3.)</t>
  </si>
  <si>
    <t>Ápolási díj 25% (alanyi jogú)</t>
  </si>
  <si>
    <t>4.)</t>
  </si>
  <si>
    <t>Átmeneti segély össz:</t>
  </si>
  <si>
    <t>5.)</t>
  </si>
  <si>
    <t>Bursa Hung. (ösztöndíj tám)</t>
  </si>
  <si>
    <t>6.)</t>
  </si>
  <si>
    <t>Lakásfenntartási tám.</t>
  </si>
  <si>
    <t>7.)</t>
  </si>
  <si>
    <t>Gyermekvéd.támog.</t>
  </si>
  <si>
    <t>8.)</t>
  </si>
  <si>
    <t>Temetési segély</t>
  </si>
  <si>
    <t>II.</t>
  </si>
  <si>
    <t>Természetbeni ellátások össz.</t>
  </si>
  <si>
    <t>Köztemetés</t>
  </si>
  <si>
    <t>Közgyógyellátás</t>
  </si>
  <si>
    <t>III.</t>
  </si>
  <si>
    <t>Szoc.ell. Járulékai</t>
  </si>
  <si>
    <t xml:space="preserve">IV. </t>
  </si>
  <si>
    <t>Képviselő-testületi évközi tartalék</t>
  </si>
  <si>
    <t>ÖSSZESEN</t>
  </si>
  <si>
    <t>gyógyszertár</t>
  </si>
  <si>
    <t xml:space="preserve">Zöldterület kezelés (park) </t>
  </si>
  <si>
    <t>nemzeti ünnepek 841191</t>
  </si>
  <si>
    <t>állami és önkorm ünnep 841192</t>
  </si>
  <si>
    <t>város és községgazdálkodás 841403</t>
  </si>
  <si>
    <t>Humán Biz.</t>
  </si>
  <si>
    <t>foglalkoztatást hely tám 20%</t>
  </si>
  <si>
    <t xml:space="preserve">                Berhida Város Önkormányzata</t>
  </si>
  <si>
    <t>Felhalmozási feladatok</t>
  </si>
  <si>
    <t>eredeti előirányzat</t>
  </si>
  <si>
    <t>Felhalmozás összesen:</t>
  </si>
  <si>
    <t>Felújítási feladatok</t>
  </si>
  <si>
    <t>Eredeti előirányzat</t>
  </si>
  <si>
    <t>Felújítás összesen:</t>
  </si>
  <si>
    <t>a.) Többcélú tagdíj, megyei FT. hj.  ÖNK</t>
  </si>
  <si>
    <t xml:space="preserve">             ÖNK</t>
  </si>
  <si>
    <t>a.) Sporttámogatás                        ÖNK</t>
  </si>
  <si>
    <t>b.) Közösségi tám.                         ÖNK</t>
  </si>
  <si>
    <t>c.) Iskola eü.(MEP) átad.                ÖNK</t>
  </si>
  <si>
    <t>b.) Hétszínvirág Óvoda és Bölcsöde</t>
  </si>
  <si>
    <t>E) Polgármesteri Hivatal össz.</t>
  </si>
  <si>
    <t>F.) Önkormányzati feladatok össz</t>
  </si>
  <si>
    <t>G.)Támogatások összesen:</t>
  </si>
  <si>
    <t>H.)Támogatásértékű műk. Kiad.</t>
  </si>
  <si>
    <t>I.)Működési c. pe.átad.áht.kív össz</t>
  </si>
  <si>
    <t>a.) Felújítás össz.  2/a táblázat</t>
  </si>
  <si>
    <t>b.) Felhalm.össz. 2/b táblázat</t>
  </si>
  <si>
    <t>N.) Függő,kiegy.kiad:</t>
  </si>
  <si>
    <t>védőnői szolgálat 869041</t>
  </si>
  <si>
    <t>Összesen</t>
  </si>
  <si>
    <t>I</t>
  </si>
  <si>
    <t>J</t>
  </si>
  <si>
    <t>K</t>
  </si>
  <si>
    <t>Hétszínv</t>
  </si>
  <si>
    <t>Kultúrház</t>
  </si>
  <si>
    <t>Műv.ház</t>
  </si>
  <si>
    <t>Család.Kp.</t>
  </si>
  <si>
    <t>TESZ, közf.</t>
  </si>
  <si>
    <t>a.)szoc.étk.tér.díj</t>
  </si>
  <si>
    <t>b.)idősek klubja tér.d.</t>
  </si>
  <si>
    <t>c.)házigond.tér.díj</t>
  </si>
  <si>
    <t>e.) nem lakó ingatlan bér</t>
  </si>
  <si>
    <t>f.) közmű bérl.díj</t>
  </si>
  <si>
    <t>g.)szolg.-idíjak</t>
  </si>
  <si>
    <t>Felújítás</t>
  </si>
  <si>
    <t>Felhalmozás</t>
  </si>
  <si>
    <t>Céltartalék</t>
  </si>
  <si>
    <t>Intézm.létszámkeret  fő:</t>
  </si>
  <si>
    <t>Önkormányz</t>
  </si>
  <si>
    <t>d.) lakó ingatlan bérbead</t>
  </si>
  <si>
    <t>Pénzforg bev összesen</t>
  </si>
  <si>
    <t xml:space="preserve">    Ebből szoc.tám jár</t>
  </si>
  <si>
    <t>a.) Személyi jutt.</t>
  </si>
  <si>
    <t>b.) Járulékok</t>
  </si>
  <si>
    <t>c.) Dologi kiadás</t>
  </si>
  <si>
    <t>1.) Fenntartási kiadások</t>
  </si>
  <si>
    <t>2.) Szoc. támog.</t>
  </si>
  <si>
    <t>3.) Tám ért műk kiad</t>
  </si>
  <si>
    <t>4.) Áht.kív.pe.átadás</t>
  </si>
  <si>
    <t>Működési kiadások</t>
  </si>
  <si>
    <t>a.) Felújítás</t>
  </si>
  <si>
    <t>b.) Beruházási kiad felhalm</t>
  </si>
  <si>
    <t>6.) Felhalmozási kiadások össz</t>
  </si>
  <si>
    <t xml:space="preserve"> + 6-8 órás közfoglalk létsz</t>
  </si>
  <si>
    <t>BEVÉTELEK ÖSSZESEN</t>
  </si>
  <si>
    <t>KIADÁSOK ÖSSZESEN</t>
  </si>
  <si>
    <t xml:space="preserve">Költségvetési szervek adatainak MÉRLEGSZERŰ kimutatása </t>
  </si>
  <si>
    <t>LÉTSZÁMKERET összesen:</t>
  </si>
  <si>
    <t>a.) Szoc.tám.össz    ÖNK.:</t>
  </si>
  <si>
    <t xml:space="preserve">               Közösségi szolgáltatások támogatása </t>
  </si>
  <si>
    <t xml:space="preserve">        a.) Lovas Egyesület Berhida </t>
  </si>
  <si>
    <t>1.) Kultúrház keretében</t>
  </si>
  <si>
    <t xml:space="preserve">     a.)  Rózsa Ferenc  Nyugdíjas Klub Berhida</t>
  </si>
  <si>
    <t xml:space="preserve">     b.)  Búzavirág népdalkör Berhida</t>
  </si>
  <si>
    <t xml:space="preserve">     c.)  Kertbarátkör Berhida</t>
  </si>
  <si>
    <t xml:space="preserve">     e.)  Pearl Dance Tánccsoport</t>
  </si>
  <si>
    <t>2.) Műv.Ház keretében</t>
  </si>
  <si>
    <t xml:space="preserve">       a.) Őszi Napfény Nyugdíjas Klub Pgytp.</t>
  </si>
  <si>
    <t>A támogatások összege a megállapodásokban foglaltak szerint használhatók fel.</t>
  </si>
  <si>
    <t>Berhida Város Önkormányzatának</t>
  </si>
  <si>
    <t xml:space="preserve">B </t>
  </si>
  <si>
    <t xml:space="preserve">D 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</si>
  <si>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</si>
  <si>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</si>
  <si>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</si>
  <si>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</si>
  <si>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</si>
  <si>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</si>
  <si>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</si>
  <si>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</si>
  <si>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</si>
  <si>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</si>
  <si>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</si>
  <si>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</si>
  <si>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</si>
  <si>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</si>
  <si>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</si>
  <si>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</si>
  <si>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</si>
  <si>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 xml:space="preserve">E </t>
  </si>
  <si>
    <t>Illetékek</t>
  </si>
  <si>
    <t>Helyi adók</t>
  </si>
  <si>
    <t>BEVÉTELI TERV</t>
  </si>
  <si>
    <t>KIADÁSI TERV</t>
  </si>
  <si>
    <t>Működési célú bevételi terv</t>
  </si>
  <si>
    <t>Működési célú kiadási terv</t>
  </si>
  <si>
    <t>a.)</t>
  </si>
  <si>
    <t>b.)</t>
  </si>
  <si>
    <t>Kulturális, sport</t>
  </si>
  <si>
    <t>c.)</t>
  </si>
  <si>
    <t>Egészségügyi</t>
  </si>
  <si>
    <t>d.)</t>
  </si>
  <si>
    <t>Szociális ellátás</t>
  </si>
  <si>
    <t>e.)</t>
  </si>
  <si>
    <t>f.)</t>
  </si>
  <si>
    <t>Település üzemeltetés</t>
  </si>
  <si>
    <t>g.)</t>
  </si>
  <si>
    <t>Működési céltartalék</t>
  </si>
  <si>
    <t>Műk. célú pm. Igénybevét.</t>
  </si>
  <si>
    <t xml:space="preserve">          I. Bevételek:</t>
  </si>
  <si>
    <t>I. Kiadások együtt:</t>
  </si>
  <si>
    <t>Működési célú bevételek:</t>
  </si>
  <si>
    <t>Működési egyenleg:</t>
  </si>
  <si>
    <t>Felhalmozási célú bevételi terv</t>
  </si>
  <si>
    <t>Felhalmozási célú kiadások:</t>
  </si>
  <si>
    <t>Felhalmozási célú hiteltörl.</t>
  </si>
  <si>
    <t>Támogatásért.felhalm.c. pe.átv.</t>
  </si>
  <si>
    <t>Áht.kív.felhalm.célú pe.átvét.</t>
  </si>
  <si>
    <t>felhalmozási céltartalék</t>
  </si>
  <si>
    <t xml:space="preserve">6.) </t>
  </si>
  <si>
    <t>Felhalm.célú pm. Igénybevét.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</si>
  <si>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</si>
  <si>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</si>
  <si>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</si>
  <si>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</si>
  <si>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</si>
  <si>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</si>
  <si>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 xml:space="preserve">                                    BERHIDA VÁROS ÖNKORMÁNYZATA</t>
  </si>
  <si>
    <t>Működési célú hitel</t>
  </si>
  <si>
    <t>Felhalmozási célú hitel</t>
  </si>
  <si>
    <t>Felhalmozási célú kölcsön vissz</t>
  </si>
  <si>
    <t>Átengedett központi adók</t>
  </si>
  <si>
    <t>2/c. melléklet</t>
  </si>
  <si>
    <t>Kiadási jogcím</t>
  </si>
  <si>
    <t>várható</t>
  </si>
  <si>
    <t>I.Folyó(működési) kiadások</t>
  </si>
  <si>
    <t>(1.1+    1.9.)</t>
  </si>
  <si>
    <t>1.1.</t>
  </si>
  <si>
    <t>Személyi juttatások</t>
  </si>
  <si>
    <t>1.2.</t>
  </si>
  <si>
    <t>Munkaadókat terhelő járulékok</t>
  </si>
  <si>
    <t>1.3.</t>
  </si>
  <si>
    <t>Dologi kiadások</t>
  </si>
  <si>
    <t>1.4.</t>
  </si>
  <si>
    <t>Támogatás értékű működési kiadás</t>
  </si>
  <si>
    <t>1.5</t>
  </si>
  <si>
    <t>Államházt.kivüli műk.pénzeszk.átad.</t>
  </si>
  <si>
    <t>1.7</t>
  </si>
  <si>
    <t>II.Felhalmozási és tőke jellegű</t>
  </si>
  <si>
    <t>kiadások (2.1.+    2.6.)</t>
  </si>
  <si>
    <t>2.1.</t>
  </si>
  <si>
    <t>2.2.</t>
  </si>
  <si>
    <t>Intézményi beruházási kiadások</t>
  </si>
  <si>
    <t>2.3.</t>
  </si>
  <si>
    <t>Támogatás értékű felhalmozási kiadás</t>
  </si>
  <si>
    <t>2.4</t>
  </si>
  <si>
    <t>Államházt.kivüli felhalm.pénzeszk.átad.</t>
  </si>
  <si>
    <t>2.5</t>
  </si>
  <si>
    <t>Pénzügyi befektetések kiadásai</t>
  </si>
  <si>
    <t>2.6</t>
  </si>
  <si>
    <t>EU-s támog.-ból megvalósuló</t>
  </si>
  <si>
    <t>projektek kiadásai</t>
  </si>
  <si>
    <t>Tartalékok (3.1.+3.2.)</t>
  </si>
  <si>
    <t>3.1.</t>
  </si>
  <si>
    <t>3.2</t>
  </si>
  <si>
    <t>Államházt.céltartalék</t>
  </si>
  <si>
    <t>2005.évi     tv.(52.§ (2) bek.</t>
  </si>
  <si>
    <t>IV. Hitelek kamatai</t>
  </si>
  <si>
    <t>V. Egyéb kiadások</t>
  </si>
  <si>
    <t>Költségvetési kiadások (1+2+3+4+5)</t>
  </si>
  <si>
    <t>VI. Finanszírozási kiadások</t>
  </si>
  <si>
    <t xml:space="preserve">(6.1.+6.2.) </t>
  </si>
  <si>
    <t>7.1.</t>
  </si>
  <si>
    <t>Hitelek, kölcsönök kiadásai</t>
  </si>
  <si>
    <t>7.2.</t>
  </si>
  <si>
    <t>VII. Függő, átfutó, kiegyenítő kiad.</t>
  </si>
  <si>
    <t xml:space="preserve">9. </t>
  </si>
  <si>
    <t>záró pénzkészlet</t>
  </si>
  <si>
    <t>IX. Kiadások összesen:</t>
  </si>
  <si>
    <t>(6+7+8+9)</t>
  </si>
  <si>
    <t>Bevételi jogcím</t>
  </si>
  <si>
    <t>I.Önkormányzat működési bevételei(2+3)</t>
  </si>
  <si>
    <t>(3.1+    3.4)</t>
  </si>
  <si>
    <t>3.2.</t>
  </si>
  <si>
    <t>3.3.</t>
  </si>
  <si>
    <t>3.4.</t>
  </si>
  <si>
    <t>Bírságok, egyéb bevételek</t>
  </si>
  <si>
    <t>II.Felhalmozási és tőkejellegű bevételek</t>
  </si>
  <si>
    <t>(4.1.+     4.3)</t>
  </si>
  <si>
    <t>4.1.</t>
  </si>
  <si>
    <t>Tárgyi eszk, immateriális javak értékesítése</t>
  </si>
  <si>
    <t>4.2.</t>
  </si>
  <si>
    <t>Önkorm.sajátos felhalm.és tőkbevételei</t>
  </si>
  <si>
    <t>4.3.</t>
  </si>
  <si>
    <t>Pénzügyi befektetések bevételei</t>
  </si>
  <si>
    <t>III.Támogatások,kiegészítések</t>
  </si>
  <si>
    <t>(5.1.+    5.7.)</t>
  </si>
  <si>
    <t>5.1.</t>
  </si>
  <si>
    <t>5.2.</t>
  </si>
  <si>
    <t>5.3.</t>
  </si>
  <si>
    <t>Fejlesztési célú támogatások(5.7.1.+     5.7.)</t>
  </si>
  <si>
    <t>Cél- címzett támogatás</t>
  </si>
  <si>
    <t>Területi kiegyenl.szolg.fejl.célú támogatás</t>
  </si>
  <si>
    <t>Céljellegű decentralizált támogatás</t>
  </si>
  <si>
    <t>Egyéb központi támogatás</t>
  </si>
  <si>
    <t>IV.Támogatásértékű működési bevételek(6.1+ 6.4)</t>
  </si>
  <si>
    <t>6.1</t>
  </si>
  <si>
    <t>Támogatásértékű működési bevétel összesen</t>
  </si>
  <si>
    <t>6.2</t>
  </si>
  <si>
    <t xml:space="preserve"> - ebből társadalombiztosítási alapból átvett</t>
  </si>
  <si>
    <t>6.3</t>
  </si>
  <si>
    <t>Támogatásértékű felhalmozási bevétel összesen</t>
  </si>
  <si>
    <t>6.4</t>
  </si>
  <si>
    <t>V.Véglegesen átvett pénzeszközök (7.1+  7.2)</t>
  </si>
  <si>
    <t>7.1</t>
  </si>
  <si>
    <t>7.2</t>
  </si>
  <si>
    <t>VI.Tám.kölcs.visszatér.igénybev.,értékp.bev.</t>
  </si>
  <si>
    <t>(8.1 + 8.2.)</t>
  </si>
  <si>
    <t>8.1.</t>
  </si>
  <si>
    <t>Működési célú kölcsön visszatér.értékp.bev.</t>
  </si>
  <si>
    <t>8.2.</t>
  </si>
  <si>
    <t>Felhalm.célú kölcsön visszatér.értékp.bev.</t>
  </si>
  <si>
    <t>Folyó bevételek összesen (1+4+5+6+7+8)</t>
  </si>
  <si>
    <t>Előző évi várható pénzmarad.igénybevétele</t>
  </si>
  <si>
    <t>Előző évi vállalkozási eredmény igénybevétele</t>
  </si>
  <si>
    <t>12</t>
  </si>
  <si>
    <t>Költségvetési bevételek összesen (9+10+11)</t>
  </si>
  <si>
    <t>VII.Finanszírozási bevételek (13.1 + 13.2.)</t>
  </si>
  <si>
    <t>13.1</t>
  </si>
  <si>
    <t>Hitelek felvétele</t>
  </si>
  <si>
    <t>13.2.</t>
  </si>
  <si>
    <t>Értékpapírok bevételei</t>
  </si>
  <si>
    <t>Előző évi kieg. Megtér.</t>
  </si>
  <si>
    <t>Függő, átfutó, kiegyenlítő tételek</t>
  </si>
  <si>
    <t>nyitó pénzkészlet</t>
  </si>
  <si>
    <t>Bevételek összesen: (12+13+14+15+16)</t>
  </si>
  <si>
    <t>2012.évi</t>
  </si>
  <si>
    <t>Pénzforg nélküli bevételek összesen</t>
  </si>
  <si>
    <t>KIADÁSI JOGCÍMEK</t>
  </si>
  <si>
    <t>a működési és felhalmozási célú bevételi és kiadási előirányzatokról</t>
  </si>
  <si>
    <t>BEVÉTELEK + ÖNKORM FINANSZ</t>
  </si>
  <si>
    <t>f.) Bakony és balaton KKKE tagdíj     ÖNK</t>
  </si>
  <si>
    <t>Felhalmozási célú pénzeszk.átvétel államh.kivülről</t>
  </si>
  <si>
    <t>MEGNEVEZÉS</t>
  </si>
  <si>
    <t>ELŐIRÁNYZAT FELHASZNÁLÁSI ÜTEMTERV</t>
  </si>
  <si>
    <t>Ellenőrző sor</t>
  </si>
  <si>
    <t>1/b. melléklet</t>
  </si>
  <si>
    <t>2. melléklet</t>
  </si>
  <si>
    <t>1. melléklet</t>
  </si>
  <si>
    <t>2/a. melléklet</t>
  </si>
  <si>
    <t>2/b. melléklet</t>
  </si>
  <si>
    <t>3.  melléklet</t>
  </si>
  <si>
    <t>4. melléklet</t>
  </si>
  <si>
    <t>5. melléklet</t>
  </si>
  <si>
    <t>6. melléklet</t>
  </si>
  <si>
    <t>Működési kiad. Össz.</t>
  </si>
  <si>
    <t>Egyéb működési célú kiadások össz</t>
  </si>
  <si>
    <t>Egyéb működési célú kiad össz</t>
  </si>
  <si>
    <t>I/1 Közhatalmi bevételek</t>
  </si>
  <si>
    <t xml:space="preserve">I/2.Intézményi működési bevételek </t>
  </si>
  <si>
    <t>I/3.Önkormányzat sajátos műk.bevételei</t>
  </si>
  <si>
    <r>
      <t xml:space="preserve"> 1.)</t>
    </r>
    <r>
      <rPr>
        <sz val="10"/>
        <rFont val="Times New Roman"/>
        <family val="1"/>
      </rPr>
      <t xml:space="preserve"> Intézményi működési bevételek</t>
    </r>
  </si>
  <si>
    <t>Működési célú pénzeszk.átvétel államh.kivülről</t>
  </si>
  <si>
    <t>2.1</t>
  </si>
  <si>
    <t>2.2</t>
  </si>
  <si>
    <t>13. melléklet</t>
  </si>
  <si>
    <t>2013. Évi költségvetés</t>
  </si>
  <si>
    <t>2013. évi</t>
  </si>
  <si>
    <t>ebből Hétszínvirág Óvoda</t>
  </si>
  <si>
    <t xml:space="preserve">          Bölcsőde</t>
  </si>
  <si>
    <t xml:space="preserve">          Vilonyai tagóvoda</t>
  </si>
  <si>
    <t>b.) Köznevelési int. Ingatlan működt össz</t>
  </si>
  <si>
    <t>II. Rákóczi f. Ált Isk működtetési ktg</t>
  </si>
  <si>
    <t>c.) Eü ingatlan üzemeltetés</t>
  </si>
  <si>
    <t>II. Rákóczi Ferenc Ált Isk étkeztetési fel</t>
  </si>
  <si>
    <t>Ady Endre Ált Isk étkeztetési fel</t>
  </si>
  <si>
    <t>nem lakó ingatlan ügyek</t>
  </si>
  <si>
    <t>lakó ingatlan fel</t>
  </si>
  <si>
    <t>Ady Endre Ált Iskola működtetési ktg</t>
  </si>
  <si>
    <t xml:space="preserve">2013. Évi eredeti előirányzat </t>
  </si>
  <si>
    <t xml:space="preserve">  a.) Gépjárműadó</t>
  </si>
  <si>
    <t xml:space="preserve">  b) Termőföld bérbead.szárm.jöv.adó</t>
  </si>
  <si>
    <t xml:space="preserve">  a.) Telekértékesítés, ingatlanértékesítés</t>
  </si>
  <si>
    <t xml:space="preserve">  a.) Rendszeres szociális segély</t>
  </si>
  <si>
    <t xml:space="preserve">  b.) Időskorúak járadéka 2012 december</t>
  </si>
  <si>
    <t xml:space="preserve">  c.) ápolási díj  2012 december</t>
  </si>
  <si>
    <t xml:space="preserve">  d.) lakásfenntartási támogatás</t>
  </si>
  <si>
    <t xml:space="preserve">  e.) foglalkoztat. helyettesítő támogatás</t>
  </si>
  <si>
    <t xml:space="preserve">Ady Endre Ált Isk decemberi áthúzódó </t>
  </si>
  <si>
    <t xml:space="preserve">II. Rákóczi Ferenc Ált Isk decemberi áth </t>
  </si>
  <si>
    <t>Felújítási kiadások 2013. Év</t>
  </si>
  <si>
    <t>Felhalmozási kiadások 2013. Év</t>
  </si>
  <si>
    <t>ÖNK TÁMOP óvodai fejlesztési pályázat</t>
  </si>
  <si>
    <t>TÁMOP óvodai fejlesztési pályázat</t>
  </si>
  <si>
    <t xml:space="preserve"> a.) TÁMOP óvodai fejlesztési pályázat</t>
  </si>
  <si>
    <t xml:space="preserve">  b.) Várpalotáról átvét Okmányiroda</t>
  </si>
  <si>
    <t xml:space="preserve">  c.) Vilonyától átvét.(okt.társ.)</t>
  </si>
  <si>
    <t xml:space="preserve">  d.) Vilonyától átvét (kirendeltség állami átvét)</t>
  </si>
  <si>
    <t xml:space="preserve">  e.) Vilonyától átvét (CSK. Társ, Házig,szoc.étk)</t>
  </si>
  <si>
    <t xml:space="preserve">  f.) Német Nemzetiségi  Önk. támogatása</t>
  </si>
  <si>
    <t xml:space="preserve">  g.)  Roma Nemzetiségi  Önk. támogatása</t>
  </si>
  <si>
    <t>h.) 6-8 órás közfoglalkoztatás</t>
  </si>
  <si>
    <t>i.) közszféra bérkompenzációjára támogatás 2012 december</t>
  </si>
  <si>
    <t>j.) TÁMOP óvodai fejlesztési pályázat</t>
  </si>
  <si>
    <t>b.) Sportöltöző felújítás pályázat áthúzódó elsz</t>
  </si>
  <si>
    <t>ÖNK Sportöltöző felújítás pályázat áthúzódó elsz</t>
  </si>
  <si>
    <t>ebből: TIOP könyvtári pályázat</t>
  </si>
  <si>
    <t>LEADER kultúrpark pályázat</t>
  </si>
  <si>
    <t>c.) Kisfürdő kultúrpark LIADER pály.</t>
  </si>
  <si>
    <t>b.) TÖOSZ tagdíj                             ÖNK</t>
  </si>
  <si>
    <t>c.) Roma Nemz Önk. Pe átadás       ÖNK</t>
  </si>
  <si>
    <t>d.) Német Nemz Önk. Pe átadás     ÖNK</t>
  </si>
  <si>
    <t>e.) Vilonya elsz. (körj.)                   ÖNK</t>
  </si>
  <si>
    <t>f.) Vilonyai házigond.elsz.</t>
  </si>
  <si>
    <t>h.) VKTT FONO tám</t>
  </si>
  <si>
    <t>g.) Vilonya okt. elszámolás ÖNK</t>
  </si>
  <si>
    <t>gy.) VKTT orvosi ügyeleti ellátás</t>
  </si>
  <si>
    <t>i.) VKTT supervisor alk. Tám.</t>
  </si>
  <si>
    <t>jogalkotás (képv tiszt., pm bér) 841112</t>
  </si>
  <si>
    <t>szociális előirányzatáról 2013. évben</t>
  </si>
  <si>
    <t>2013 évi költségvetés</t>
  </si>
  <si>
    <t>2013. Év</t>
  </si>
  <si>
    <t>2013. Évi költségvetéséhez</t>
  </si>
  <si>
    <t>2013.évi MÉRLEGTERV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</si>
  <si>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</si>
  <si>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</si>
  <si>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</si>
  <si>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</si>
  <si>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</si>
  <si>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</si>
  <si>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óvodapedagógusok bértámogatása  8 hó</t>
  </si>
  <si>
    <t>óvodaped munkáját közvetlenül segítők bértámogatása  8 hó</t>
  </si>
  <si>
    <t>óvodapedagógusok bértámogatása  4 hó</t>
  </si>
  <si>
    <t>óvodaped munkáját közvetlenül segítők bértámogatása  4 hó</t>
  </si>
  <si>
    <t>Óvoda működtetési támogatás 8 hó</t>
  </si>
  <si>
    <t>Óvoda működtetési támogatás 4 hó</t>
  </si>
  <si>
    <t>Óvodai étkeztetés támogatása:  - rendsz gyerm véd kedv</t>
  </si>
  <si>
    <t xml:space="preserve">                                                  - 3 v több gyerm. Tám</t>
  </si>
  <si>
    <t xml:space="preserve">                                                  - tartósan beteg gyermek tám</t>
  </si>
  <si>
    <t>Iskolai étkeztetés támogatása: - rendszeres gyermekvéd. Kedv.</t>
  </si>
  <si>
    <t>Hozzájárulás pénzbeli szociális ellátásokhoz</t>
  </si>
  <si>
    <t>Bölcsődei étkeztetés</t>
  </si>
  <si>
    <t>Bölcsődei ellátás</t>
  </si>
  <si>
    <t>Családsegítés  B: 6074   Vi: 672 = 6746 fő</t>
  </si>
  <si>
    <t>gyermekjóléti szolgálat</t>
  </si>
  <si>
    <t>időskorúak nappali ellátása</t>
  </si>
  <si>
    <t>könyvtári és közművelődési feladat tám Berhida: 6074 fő</t>
  </si>
  <si>
    <t>fajlagos összeg</t>
  </si>
  <si>
    <t>beszámítás (-) csökkentő tétel</t>
  </si>
  <si>
    <t>mutató-szám</t>
  </si>
  <si>
    <t>eredeti állami támogatás</t>
  </si>
  <si>
    <t>Végl állami támogatás</t>
  </si>
  <si>
    <t>Családsegítés  Kiegészítő  támog.</t>
  </si>
  <si>
    <t>gyermekjóléti szolg. Kiegészítő  támog.</t>
  </si>
  <si>
    <t xml:space="preserve">2013. évi költségvetés </t>
  </si>
  <si>
    <t>állami támogatások</t>
  </si>
  <si>
    <t>Jogcímek</t>
  </si>
  <si>
    <t>Beszámítással korigált általános támogatás összesen</t>
  </si>
  <si>
    <r>
      <t xml:space="preserve">e.) Bakonykarszt RT Várpalotai szennyvíz-tisztító telep iszapcentrifuga, iszapszállító ber. Csere pe átad </t>
    </r>
    <r>
      <rPr>
        <b/>
        <sz val="8"/>
        <rFont val="Arial"/>
        <family val="2"/>
      </rPr>
      <t>HKA-ból</t>
    </r>
  </si>
  <si>
    <t>Kötelező</t>
  </si>
  <si>
    <t>önkormányzati</t>
  </si>
  <si>
    <t>feladat</t>
  </si>
  <si>
    <t xml:space="preserve">Önként </t>
  </si>
  <si>
    <t xml:space="preserve">vállalt </t>
  </si>
  <si>
    <t>Állam-</t>
  </si>
  <si>
    <t>igazgatási</t>
  </si>
  <si>
    <t>ÖNK térfigyelő kamerás közbiztonsági pály pm</t>
  </si>
  <si>
    <t>PH tárgyi eszk. szoftver beszerz, bőv. Pm</t>
  </si>
  <si>
    <t>TESZ garázsbeálló építés Kossuth u. 26. pm</t>
  </si>
  <si>
    <t>SÜNI burgonyakoptató gép pm</t>
  </si>
  <si>
    <t>TESZ játszótér felülvizsgálattal kapcs. kiad. Pm</t>
  </si>
  <si>
    <t>PH       t.eszk,imm. javak, pm</t>
  </si>
  <si>
    <t>ÖNK Ady E Ált Isk lábazati munkák áthúzódó bizt. Pm</t>
  </si>
  <si>
    <t>ÖNK Pgytp üzletsor homlokzati, lábazati munkák áth pm</t>
  </si>
  <si>
    <t>2011 évi tény</t>
  </si>
  <si>
    <t>2013.évi</t>
  </si>
  <si>
    <t>2013. Évi költségvetési terv</t>
  </si>
  <si>
    <t>Állami támogatások</t>
  </si>
  <si>
    <t>Egyes jövedelempótló támogatások</t>
  </si>
  <si>
    <t xml:space="preserve">Központosított támogatások </t>
  </si>
  <si>
    <t>5.4</t>
  </si>
  <si>
    <t>5.4.1</t>
  </si>
  <si>
    <t>5.4.2</t>
  </si>
  <si>
    <t>5.4.3</t>
  </si>
  <si>
    <t>5.4.4</t>
  </si>
  <si>
    <t>2011.évi tény</t>
  </si>
  <si>
    <t>,</t>
  </si>
  <si>
    <t>részvény vásárl</t>
  </si>
  <si>
    <t>ebből kultúrház és könyvtár</t>
  </si>
  <si>
    <t>k.) Önkormányzattól intézményeknek előző évi pénzmar. átvétel</t>
  </si>
  <si>
    <t>2. Közhatalmi bevételek</t>
  </si>
  <si>
    <t xml:space="preserve"> d.) Talajterhelési díj</t>
  </si>
  <si>
    <t>Bírság bevételek</t>
  </si>
  <si>
    <t xml:space="preserve">a.) Környezetvédelmi bírság </t>
  </si>
  <si>
    <t xml:space="preserve">b.) Építésügyi bírság </t>
  </si>
  <si>
    <r>
      <rPr>
        <b/>
        <sz val="10"/>
        <rFont val="Times New Roman"/>
        <family val="1"/>
      </rPr>
      <t xml:space="preserve"> 2.1.)</t>
    </r>
    <r>
      <rPr>
        <sz val="10"/>
        <rFont val="Times New Roman"/>
        <family val="1"/>
      </rPr>
      <t xml:space="preserve"> Igazgatási szolgáltatási díj</t>
    </r>
  </si>
  <si>
    <r>
      <rPr>
        <b/>
        <sz val="10"/>
        <rFont val="Times New Roman"/>
        <family val="1"/>
      </rPr>
      <t xml:space="preserve"> 2.4)</t>
    </r>
    <r>
      <rPr>
        <sz val="10"/>
        <rFont val="Times New Roman"/>
        <family val="1"/>
      </rPr>
      <t xml:space="preserve"> Adópótlék, adóbírság </t>
    </r>
  </si>
  <si>
    <r>
      <rPr>
        <b/>
        <sz val="10"/>
        <rFont val="Times New Roman"/>
        <family val="1"/>
      </rPr>
      <t xml:space="preserve"> 2.5)</t>
    </r>
    <r>
      <rPr>
        <sz val="10"/>
        <rFont val="Times New Roman"/>
        <family val="1"/>
      </rPr>
      <t xml:space="preserve"> Bírság bevételek</t>
    </r>
  </si>
  <si>
    <r>
      <rPr>
        <b/>
        <sz val="9"/>
        <rFont val="Times New Roman"/>
        <family val="1"/>
      </rPr>
      <t xml:space="preserve"> 2.6.</t>
    </r>
    <r>
      <rPr>
        <sz val="9"/>
        <rFont val="Times New Roman"/>
        <family val="1"/>
      </rPr>
      <t>)Egyéb közhatalmi bevételek (szabálysért bírs, eljár.bírs stb)</t>
    </r>
  </si>
  <si>
    <t xml:space="preserve">  a.) gyermekorvostól működési hozzájárulás átvét</t>
  </si>
  <si>
    <t>d.) Előző évi felhalmozási célú pénzmaradvány átvétel</t>
  </si>
  <si>
    <r>
      <rPr>
        <b/>
        <sz val="10"/>
        <rFont val="Times New Roman"/>
        <family val="1"/>
      </rPr>
      <t>1.1)</t>
    </r>
    <r>
      <rPr>
        <sz val="10"/>
        <rFont val="Times New Roman"/>
        <family val="1"/>
      </rPr>
      <t xml:space="preserve"> Önkormányzatok felhalmozási célú költségvetési támogatása</t>
    </r>
  </si>
  <si>
    <t>1.2) Felhalmozási célú támogatásértékű bevételek</t>
  </si>
  <si>
    <r>
      <rPr>
        <b/>
        <sz val="10"/>
        <rFont val="Times New Roman"/>
        <family val="1"/>
      </rPr>
      <t>1.1)</t>
    </r>
    <r>
      <rPr>
        <sz val="10"/>
        <rFont val="Times New Roman"/>
        <family val="1"/>
      </rPr>
      <t xml:space="preserve"> Felhalm célú visszatérítendő tám, kölcsönök áht kívülről</t>
    </r>
  </si>
  <si>
    <r>
      <rPr>
        <b/>
        <sz val="10"/>
        <rFont val="Times New Roman"/>
        <family val="1"/>
      </rPr>
      <t>1.2)</t>
    </r>
    <r>
      <rPr>
        <sz val="10"/>
        <rFont val="Times New Roman"/>
        <family val="1"/>
      </rPr>
      <t xml:space="preserve"> Felhalm célú pénzeszköz átvétel áht kívülről </t>
    </r>
  </si>
  <si>
    <t>3.) Működési célú támogatások államháztartáson belülről</t>
  </si>
  <si>
    <t>3.1) Önkormányzatok működési célú költségvetési támogatása</t>
  </si>
  <si>
    <r>
      <rPr>
        <b/>
        <sz val="10"/>
        <rFont val="Times New Roman"/>
        <family val="1"/>
      </rPr>
      <t>3.1.2)</t>
    </r>
    <r>
      <rPr>
        <sz val="10"/>
        <rFont val="Times New Roman"/>
        <family val="1"/>
      </rPr>
      <t xml:space="preserve"> Egyes jövedelempótló támogatások kiegészítése</t>
    </r>
  </si>
  <si>
    <r>
      <t>3.1.1</t>
    </r>
    <r>
      <rPr>
        <sz val="10"/>
        <rFont val="Times New Roman"/>
        <family val="1"/>
      </rPr>
      <t xml:space="preserve">) Állami támogatások kv-i tv. 2. melléklet </t>
    </r>
  </si>
  <si>
    <r>
      <t xml:space="preserve"> 3.1.3) </t>
    </r>
    <r>
      <rPr>
        <sz val="10"/>
        <rFont val="Times New Roman"/>
        <family val="1"/>
      </rPr>
      <t>Központosított előirányzatokból működési célúak</t>
    </r>
  </si>
  <si>
    <r>
      <rPr>
        <b/>
        <sz val="10"/>
        <rFont val="Times New Roman"/>
        <family val="1"/>
      </rPr>
      <t>3.2)</t>
    </r>
    <r>
      <rPr>
        <sz val="10"/>
        <rFont val="Times New Roman"/>
        <family val="1"/>
      </rPr>
      <t xml:space="preserve"> Előző évi költségvetési kiegészítések, visszatérülések</t>
    </r>
  </si>
  <si>
    <r>
      <rPr>
        <b/>
        <sz val="10"/>
        <rFont val="Times New Roman"/>
        <family val="1"/>
      </rPr>
      <t xml:space="preserve">3.3) </t>
    </r>
    <r>
      <rPr>
        <sz val="10"/>
        <rFont val="Times New Roman"/>
        <family val="1"/>
      </rPr>
      <t>Támogatásértékű működési bevételek</t>
    </r>
  </si>
  <si>
    <t>4.)  Működési célú pénzeszköz átvétel áht. kívülről</t>
  </si>
  <si>
    <t xml:space="preserve">III.) Felhalmozási célú támogatások államháztartáson belülről </t>
  </si>
  <si>
    <t>VI. Előző évek pénzmaradvány igénybevét  (kv-i hiány belső finansz)</t>
  </si>
  <si>
    <t>VII. Függő, átfutó bevételek</t>
  </si>
  <si>
    <t>I-VII. MINDÖSSZESEN</t>
  </si>
  <si>
    <t>Igazgatási szolg. Díj</t>
  </si>
  <si>
    <r>
      <t xml:space="preserve"> </t>
    </r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) Önkorm-nak átengedett közhatalmi bevételek</t>
    </r>
  </si>
  <si>
    <r>
      <rPr>
        <b/>
        <sz val="10"/>
        <rFont val="Times New Roman"/>
        <family val="1"/>
      </rPr>
      <t xml:space="preserve"> 2.3)</t>
    </r>
    <r>
      <rPr>
        <sz val="10"/>
        <rFont val="Times New Roman"/>
        <family val="1"/>
      </rPr>
      <t xml:space="preserve"> Helyi adók és adójellegű bevételek</t>
    </r>
  </si>
  <si>
    <t>I. Működési bevételek</t>
  </si>
  <si>
    <t>I/1.Intézményi működési bevételek</t>
  </si>
  <si>
    <t>I/2.Közhatalmi bevételek</t>
  </si>
  <si>
    <t>Átengedett közhatalmi bevételek</t>
  </si>
  <si>
    <t>Helyi adók és adójellegű bev</t>
  </si>
  <si>
    <t>Adópótlék, adóbírság</t>
  </si>
  <si>
    <t>I/3. Működési c támog áht belülről</t>
  </si>
  <si>
    <t>állami támogatások kvt 2. mell</t>
  </si>
  <si>
    <t>egyes jöv.pótló támogatások</t>
  </si>
  <si>
    <t>központosított támogatások</t>
  </si>
  <si>
    <t>Előző évi kv-i kieg, visszatér</t>
  </si>
  <si>
    <t>Támogatásértékű műk bevét</t>
  </si>
  <si>
    <t>Műk c pénzeszköz átv áht kívülről</t>
  </si>
  <si>
    <t>II. Felhalmozási bevételek</t>
  </si>
  <si>
    <t>Tárgyi eszközök, imm javak érték</t>
  </si>
  <si>
    <r>
      <t xml:space="preserve"> 1.2.) </t>
    </r>
    <r>
      <rPr>
        <sz val="10"/>
        <rFont val="Times New Roman"/>
        <family val="1"/>
      </rPr>
      <t>Pénzügyi befektetések bevét.(részvényért)</t>
    </r>
  </si>
  <si>
    <t>Pénzügyi befektetések bevét</t>
  </si>
  <si>
    <t>III. Felhalmozási c támog. Áht belül</t>
  </si>
  <si>
    <t>IV. Felhalmozási célú átvett pénze</t>
  </si>
  <si>
    <t>IV.) Felhalmozási célú átvett pénzeszközök</t>
  </si>
  <si>
    <t>V. Finanszírozási kiadások</t>
  </si>
  <si>
    <t>Központi irányító szervi támog</t>
  </si>
  <si>
    <t>Különböző finanszírozási bevételek</t>
  </si>
  <si>
    <t xml:space="preserve">a.) Központi, irányító szervi támogatás </t>
  </si>
  <si>
    <t>V.) Finanszírozási bevételek  összesen</t>
  </si>
  <si>
    <t>b.) Különböző finanszírozási bevételek</t>
  </si>
  <si>
    <t>VI. Előző évek pénzmaradvány ig.vét</t>
  </si>
  <si>
    <t>VII. Függő-átfutó bevét</t>
  </si>
  <si>
    <t>VIII.nyitó pénzkészlet</t>
  </si>
  <si>
    <t>I-VIII.Bevételek összesen</t>
  </si>
  <si>
    <t>2013. évi Bevételi jogcím</t>
  </si>
  <si>
    <t>Egyéb közhatalmi bevételek</t>
  </si>
  <si>
    <t>c.) Felhalm c támogatásért int-nek áht belül</t>
  </si>
  <si>
    <t xml:space="preserve">a.) Részvényvás Közép-D Vid Hull. Rt </t>
  </si>
  <si>
    <t xml:space="preserve">b.) Irányító szervtől finansz támogatás </t>
  </si>
  <si>
    <t>L.) Finanszírozási kiadások összesen</t>
  </si>
  <si>
    <t>J.) Működési céltartalék összesen</t>
  </si>
  <si>
    <t>K) Felhalmozási kiadás összesen</t>
  </si>
  <si>
    <t xml:space="preserve">L.) Felhalmozási céltartalék össz. </t>
  </si>
  <si>
    <t>a.) Viziközmű (HKA)    ÖNK</t>
  </si>
  <si>
    <t>a.) ingatlan beruh, karbant  ÖNK</t>
  </si>
  <si>
    <t>a.) Lakott külterülettel kapcsolatos támogatás</t>
  </si>
  <si>
    <t>Kötött felhasználású támogatások összesen (kv tv 2. mell):</t>
  </si>
  <si>
    <t>ÖNKORm int. FINANSZÍROZÁS</t>
  </si>
  <si>
    <t>5. Pénzmaradvány átadás (tám ért.</t>
  </si>
  <si>
    <t>7. finanszírozási kiadások</t>
  </si>
  <si>
    <t>8.) Céltartalék</t>
  </si>
  <si>
    <t>Irányító szervtől int. Finanszírozás</t>
  </si>
  <si>
    <t>részvény vásárlás</t>
  </si>
  <si>
    <t>Intézményi működési bevételek</t>
  </si>
  <si>
    <t>Műk célú tám. áht belülről</t>
  </si>
  <si>
    <t>Műk  célú pénzeszk átv áht kív</t>
  </si>
  <si>
    <t>tám ért.felhalmozási c pe átad.</t>
  </si>
  <si>
    <t>2/e melléklet</t>
  </si>
  <si>
    <t>Önkorm. kötelező fel</t>
  </si>
  <si>
    <t>Államigazgatási feladat</t>
  </si>
  <si>
    <t>Kötelező-Önként vállalt-Államigazgatási bevételek megoszlásáról</t>
  </si>
  <si>
    <t>Kötelező-Önként vállalt-Államigazgatási kiadások megoszlásáról</t>
  </si>
  <si>
    <t>1/c melléklet</t>
  </si>
  <si>
    <t>Önk önként vállalt feladat</t>
  </si>
  <si>
    <t>G.)Ellátottak pénzbeli juttatásai :</t>
  </si>
  <si>
    <t>Egyéb működési c kiadások össz(H-J)</t>
  </si>
  <si>
    <t xml:space="preserve">Központi, irányító szervi támogatás </t>
  </si>
  <si>
    <t>Társ- és szociálpol.jutt.(ell pénzb jutt)</t>
  </si>
  <si>
    <t>2013. év</t>
  </si>
  <si>
    <t xml:space="preserve"> működési célú céltartalék</t>
  </si>
  <si>
    <t>felhalmozási célú céltartalék</t>
  </si>
  <si>
    <t>részvényvásárlás</t>
  </si>
  <si>
    <t>irányító szervtől finansz támogatás</t>
  </si>
  <si>
    <r>
      <t>1.</t>
    </r>
    <r>
      <rPr>
        <sz val="10"/>
        <rFont val="Times New Roman"/>
        <family val="1"/>
      </rPr>
      <t xml:space="preserve"> Működési célra pénzmaradvány igénybevétel </t>
    </r>
  </si>
  <si>
    <t>Önkormányzatok működési célú költségvetési támogatása</t>
  </si>
  <si>
    <t>Működési célú átvett pénzeszközök</t>
  </si>
  <si>
    <t>Felhalmozási bevételek</t>
  </si>
  <si>
    <t>Felhalmozási célú támogatások áht belülre</t>
  </si>
  <si>
    <t>Felhalmozási célú átvett pénzeszközök</t>
  </si>
  <si>
    <t xml:space="preserve">        c.) Peremartoni Sport Club</t>
  </si>
  <si>
    <t xml:space="preserve">        e.) Évközi sporttámogatásra tartalék</t>
  </si>
  <si>
    <t xml:space="preserve">       b.) Őszi Napfény Népdalkör Pgytp</t>
  </si>
  <si>
    <t>3.a  melléklet</t>
  </si>
  <si>
    <t>3.b  melléklet</t>
  </si>
  <si>
    <t>3.c  melléklet</t>
  </si>
  <si>
    <t>a.) igazgatási szolg. Díjak</t>
  </si>
  <si>
    <t>1.)Intézm.saját bev.össz.</t>
  </si>
  <si>
    <t>b.) Helyi adók és adójellegű bevételek</t>
  </si>
  <si>
    <t>c.) Önk-nak áteng közhatalmi bev.</t>
  </si>
  <si>
    <t>d.) adópótlék, adóbírság</t>
  </si>
  <si>
    <t>e.) bírság bev</t>
  </si>
  <si>
    <t>f.)egyéb közhatalmi bev.</t>
  </si>
  <si>
    <t>2.) Közhatalmi bevételek</t>
  </si>
  <si>
    <t>3.) költségvetési támogatás</t>
  </si>
  <si>
    <t>4.) Támog. Értékű műk bev</t>
  </si>
  <si>
    <t>a.) Műk c pe átvét áht kiv</t>
  </si>
  <si>
    <t>5.) Egyéb működési célú bevétel össz</t>
  </si>
  <si>
    <t>6.) Tárgyi eszköz, imm jav értékes</t>
  </si>
  <si>
    <t>7.) Tám. ért felhalm bev.</t>
  </si>
  <si>
    <t>8. Támog, kölcsön visszaté</t>
  </si>
  <si>
    <t>Köz.Önk-i.Hiv.</t>
  </si>
  <si>
    <t>Köz Önk.Hiv.</t>
  </si>
  <si>
    <t>h.)egyéb bevét.</t>
  </si>
  <si>
    <t>i.)kamat bevét.</t>
  </si>
  <si>
    <t>j.)élelmezési bev.</t>
  </si>
  <si>
    <t>k.)ÁFA bevételek</t>
  </si>
  <si>
    <t>k)ÁFA bevételek</t>
  </si>
  <si>
    <t>c.) Felhalm. C támért int. Áht belül</t>
  </si>
  <si>
    <t>felhalm c pe átad Áht kívül</t>
  </si>
  <si>
    <t>I.)   Sporttámogatás működési célú</t>
  </si>
  <si>
    <t>II.)  Egyéb támogatás összesen működési célú</t>
  </si>
  <si>
    <t>Sporttámogatás összesen működési célú:</t>
  </si>
  <si>
    <t xml:space="preserve">Támogatások összesen működési célú: </t>
  </si>
  <si>
    <t>2013 mód előir</t>
  </si>
  <si>
    <t>változás</t>
  </si>
  <si>
    <t xml:space="preserve">  f.) Óvodáztatási támogatás</t>
  </si>
  <si>
    <t xml:space="preserve">b.) Közművelődési érdekeltségnövelő támogatás </t>
  </si>
  <si>
    <t>c.) Nyári gyermekétkeztetési pályázat tám.</t>
  </si>
  <si>
    <r>
      <rPr>
        <b/>
        <sz val="10"/>
        <rFont val="Times New Roman"/>
        <family val="1"/>
      </rPr>
      <t>3.1.4)</t>
    </r>
    <r>
      <rPr>
        <sz val="10"/>
        <rFont val="Times New Roman"/>
        <family val="1"/>
      </rPr>
      <t xml:space="preserve"> Egyéb működési célú állami (bérkompenzáció)</t>
    </r>
  </si>
  <si>
    <t>3.1.5) Szerkezetátalakítási tartalék</t>
  </si>
  <si>
    <t>a.) Gyermek étkeztetés kiegészítő támogatás</t>
  </si>
  <si>
    <t>b.) Település üzemeltetési feladatok beszámítás visszapótlása</t>
  </si>
  <si>
    <t>c.) Szoc. És gyermekjóléti alapell tám kiegészítés</t>
  </si>
  <si>
    <t>k.) Önkorm-tól intézményeknek előző évi pénzmar-hoz kötődő támog</t>
  </si>
  <si>
    <t>l.) 2013 évi bérkompenzációra átvett pe</t>
  </si>
  <si>
    <t>m.) Várpalotai Kistérség Többc.Társ. 2012 évi elszám.</t>
  </si>
  <si>
    <t xml:space="preserve">  b.) TESZ lakóingatlan gazd pe átvét háztartásoktól</t>
  </si>
  <si>
    <t>b.) Vismaior támogatás (rendkívüli hóhelyzet pály)</t>
  </si>
  <si>
    <t xml:space="preserve">e.) intézmény támog önkorm-nak pénzmaradványhoz kötődő </t>
  </si>
  <si>
    <t xml:space="preserve">f.) intézménynek támog önkorm-i pénzmaradványhoz kötődő </t>
  </si>
  <si>
    <t>g.) LÖGY-ös pályázati bevétel (eszközbeszerzés)</t>
  </si>
  <si>
    <t>módosított</t>
  </si>
  <si>
    <t>Legjobb önk-i gyakorl pályázat áthúz</t>
  </si>
  <si>
    <t>Pgytp Sportöltöző felúj pály műk kiad</t>
  </si>
  <si>
    <t>f.) Vilonyai házigond, csl, szétk.elsz.</t>
  </si>
  <si>
    <t>g.) Vilonya oktatás elszámolás ÖNK</t>
  </si>
  <si>
    <t>j.) Pm-hez kötődő tám.ért int-nek áht belül</t>
  </si>
  <si>
    <t>k.) Rendőrségnek műk. C támogatás</t>
  </si>
  <si>
    <t>l.) Berhidai Szociális és Gyermekjól Társulás</t>
  </si>
  <si>
    <t>m.) Berhidai Köznevelési Társulás</t>
  </si>
  <si>
    <t>g.) Klima barát tel önk szöv tagdíj  ÖNK</t>
  </si>
  <si>
    <t>g.)Regio Pelso Kiem.KH. ÖNK</t>
  </si>
  <si>
    <t xml:space="preserve">c.) Pm-hez köt. Felhalm c tám.ért int-nek </t>
  </si>
  <si>
    <t xml:space="preserve">d.) Pm-hez köt.Felhalm c tám.ért int ÖNK-nak </t>
  </si>
  <si>
    <t>e.) Felhalm c pe átad Áht KÍVÜL Sport Club sportöltöző felúj</t>
  </si>
  <si>
    <r>
      <t xml:space="preserve">f.) Bakonykarszt RT Várpalotai szennyvíz-tisztító telep iszapcentrifuga, iszapszállító ber. Csere pe átad </t>
    </r>
    <r>
      <rPr>
        <b/>
        <sz val="8"/>
        <rFont val="Arial"/>
        <family val="2"/>
      </rPr>
      <t>HKA-ból</t>
    </r>
  </si>
  <si>
    <t>c.) Be nem folyt pály bevétel miatt céltar</t>
  </si>
  <si>
    <t>d.) ingatlan beruh, karban ÖNK</t>
  </si>
  <si>
    <t>e.) Óvoda pedagógusok béremelés ÖNK</t>
  </si>
  <si>
    <t>c.) Visszatér tám Polgárőrség eszk pály</t>
  </si>
  <si>
    <t>Mód ei</t>
  </si>
  <si>
    <t>TESZ pótkocsi, gépjármű felújítás pm</t>
  </si>
  <si>
    <t>Kultúrház kerámiaégető kemence felúj</t>
  </si>
  <si>
    <t>TESZ közhasznú melegedő felúj munkák</t>
  </si>
  <si>
    <t>ÖNK Rákóczi tető felúj</t>
  </si>
  <si>
    <t>ÖNK a Kultúrház homlokzat javítása (Műv ház)</t>
  </si>
  <si>
    <t>ÖNK Kultúrház ablakpárkány, ajtó csere</t>
  </si>
  <si>
    <t>ÖNK Eü. ház Pgytp hőszigetelés</t>
  </si>
  <si>
    <t>ÖNK Pgytp üzletsor polgárőrség helyiség felúj</t>
  </si>
  <si>
    <t>Önk ÖNO lábazat szigetelés</t>
  </si>
  <si>
    <t>ÖNK Péti úti ravatalozó hűtőkamra ajtó csere</t>
  </si>
  <si>
    <t>ÖNK védőnői szolg. Ép. Felúj</t>
  </si>
  <si>
    <t>ÖNK. Rezeda u. 19. III. 15. szolg. Lakás felúj</t>
  </si>
  <si>
    <t>ÖNK Süni Óvoda terasz felújítás</t>
  </si>
  <si>
    <t>ÖNK térkövezés, járdafelújítás</t>
  </si>
  <si>
    <t>Süni kazán felújítás átcsop</t>
  </si>
  <si>
    <t>mód ei</t>
  </si>
  <si>
    <t>ÖNK. Veszprémi u. 1-3. Családs ép. Hátsó bejár kia</t>
  </si>
  <si>
    <t xml:space="preserve">ÖNK védőnői szolg-nál babakocsi tároló </t>
  </si>
  <si>
    <t>TESZ Csokonai u. közvilágítási lámpa bőv</t>
  </si>
  <si>
    <t>TESZ Pgytp kultúrház előtti közter-en hirdetőtábla</t>
  </si>
  <si>
    <t>TESZ B1 kút üzembehelyezési költségei</t>
  </si>
  <si>
    <t>Kultúrház Pgytp Műv ház biztonsági világítás kiépítése</t>
  </si>
  <si>
    <t>ÖNK Péti úti köztemető tervezési munkák</t>
  </si>
  <si>
    <t>ÖNK Hétszínv óvoda fejlesztési pályázat önrész</t>
  </si>
  <si>
    <t>ÖNK ivókút elhelyezés Pgytp játszótér</t>
  </si>
  <si>
    <t>Kultúrház CD lejátszó vás</t>
  </si>
  <si>
    <t>egyéb működési célú állami tám</t>
  </si>
  <si>
    <t>Szerkezetátalakítási tartalék</t>
  </si>
  <si>
    <t>önk-ok felhalm c költségv-i tám</t>
  </si>
  <si>
    <t>felhalm c támogatásértékű bev</t>
  </si>
  <si>
    <t xml:space="preserve">  f.) óvodáztatási támogatás</t>
  </si>
  <si>
    <t>b.) Nyári gyermekétkeztetés támogatása</t>
  </si>
  <si>
    <t>l.) 2013 évi bérkompenzációra átvett pénzeszköz</t>
  </si>
  <si>
    <t>a.) Könyvtári érdekeltségnövelő tám</t>
  </si>
  <si>
    <t>b.) Vis maior támogatás</t>
  </si>
  <si>
    <t>Összevont</t>
  </si>
  <si>
    <t>Kölcsön nyújtása Áht-n kívülre</t>
  </si>
  <si>
    <t>9.)</t>
  </si>
  <si>
    <t>Óvodáztatási támogatás</t>
  </si>
  <si>
    <t xml:space="preserve">        d.) Peremartoni Sport Club (Öregfiúk)</t>
  </si>
  <si>
    <t xml:space="preserve">        b.) Berhidai Szabadidő és Tömegsport Egyesület</t>
  </si>
  <si>
    <t>b.) pályázati tartalék   KEOP pály  ÖNK</t>
  </si>
  <si>
    <t>ÖNK - Településrendezési terv I. ütem: településfejl konc</t>
  </si>
  <si>
    <t xml:space="preserve">     d.)  Rózsa Ferenc Néptánc és Mazsorett Csoport</t>
  </si>
  <si>
    <t xml:space="preserve">       c.) Őszi Napfény Néptánccsoport Pgytp.      </t>
  </si>
  <si>
    <t>3.) Közösségi Támogatás Önkormányzat</t>
  </si>
  <si>
    <t xml:space="preserve">   a.) Megyei  Mozgáskor.Egyesület Berhidai csoportja </t>
  </si>
  <si>
    <t xml:space="preserve">   b.) Pearl Dance Tánccsoport</t>
  </si>
  <si>
    <t xml:space="preserve">   c.)  Peremartonért Egyesület</t>
  </si>
  <si>
    <t xml:space="preserve">   d.)  Peremartonért Egyesület -Pererúzs Tánccsoport</t>
  </si>
  <si>
    <t xml:space="preserve">   h.) Berhidai Táncegyüttes</t>
  </si>
  <si>
    <t xml:space="preserve">     f.)   Rózsa F. Nyugdíjas Klub Tiszt díjból</t>
  </si>
  <si>
    <t xml:space="preserve">       d.) Őszi Napfény Nyugdíjas Klub Tiszt.díjból      </t>
  </si>
  <si>
    <t xml:space="preserve">   i.) Előző évi pénzm (Rózsa f Nyug Klub, Őszi Napf Ny K)</t>
  </si>
  <si>
    <t xml:space="preserve">   e.) Peremartonért Egyesület tiszt díjból</t>
  </si>
  <si>
    <t xml:space="preserve">   f.) KLT-Peremartonért Ifjúsági Szervezet</t>
  </si>
  <si>
    <t xml:space="preserve">   g.) Összefogással Berhidáért Egyesület</t>
  </si>
  <si>
    <t xml:space="preserve">   gy.) Polgárőrség Berhida</t>
  </si>
  <si>
    <t xml:space="preserve">   j.) Óvodánkért Alapítvány tiszt díjból  </t>
  </si>
  <si>
    <t xml:space="preserve">   k.) Süni Óvodáért Alapítvány tiszt díjból</t>
  </si>
  <si>
    <t xml:space="preserve">   l.)Évközi közösségi támogatásra tartalék </t>
  </si>
  <si>
    <t>Köznevelési kiadások</t>
  </si>
  <si>
    <t>Önkormányzati feladatok</t>
  </si>
  <si>
    <t>Önkorm igazgatás (Hiv)</t>
  </si>
  <si>
    <t>kölcsön áht-n kívülre</t>
  </si>
  <si>
    <t>9.) Működési célú pénzmaradvány</t>
  </si>
  <si>
    <t>10) Felhalmozási célú pm</t>
  </si>
  <si>
    <t>ÖNK Rezeda 21/8 szolg. Lakás  (ablakcsere, gázfűtés levál.)</t>
  </si>
  <si>
    <t xml:space="preserve">Polgárőrség részére visszatér tám </t>
  </si>
  <si>
    <t>Polgárőrség visszatér tám eszk pály</t>
  </si>
  <si>
    <t xml:space="preserve">d.) Felhalm.C pe átad áht kív. </t>
  </si>
  <si>
    <t>c.) Felh c támog ért támog</t>
  </si>
  <si>
    <t>09.01-től óvodatitkár +</t>
  </si>
  <si>
    <t>Önkorm</t>
  </si>
  <si>
    <t>2013. év ÁLLAMIGAZGATÁSI FELADATOK</t>
  </si>
  <si>
    <t>2013. év ÖNKÉNT VÁLLALT FELADATOK</t>
  </si>
  <si>
    <t xml:space="preserve">d.) Felhalm c pe átad Áht KÍVÜL </t>
  </si>
  <si>
    <t>Nyári gyermekétkeztetés</t>
  </si>
  <si>
    <t>lakott külterülettel kapcs támog</t>
  </si>
  <si>
    <t>Központosított támogatás összesen</t>
  </si>
  <si>
    <t>2013 mód javaslat</t>
  </si>
  <si>
    <r>
      <t>3.1.1</t>
    </r>
    <r>
      <rPr>
        <sz val="10"/>
        <rFont val="Times New Roman"/>
        <family val="1"/>
      </rPr>
      <t>) Állami támogatások kv-i tv. 2. melléklet működési c</t>
    </r>
  </si>
  <si>
    <t xml:space="preserve">  a.) Bérkompenzáció</t>
  </si>
  <si>
    <t xml:space="preserve">  b.) Természetbeni gyermekvédelmi támogatás</t>
  </si>
  <si>
    <t>n.) TIOP pálíyázat kultúrház 2012 áthúzódó elszám</t>
  </si>
  <si>
    <t>ny.) téli közfoglalkoztatás 2013. november-december működési</t>
  </si>
  <si>
    <t>o.) Nyári diákmunka támogatás Munkaügyi Kp</t>
  </si>
  <si>
    <t>p.) TESZ TÁMOP foglalkoztatási pályázat</t>
  </si>
  <si>
    <t xml:space="preserve">  c.) Süni óvodai programhoz szülői hozzájárulás</t>
  </si>
  <si>
    <t xml:space="preserve">  c.) Motoros fűnyírótraktor értékesítés</t>
  </si>
  <si>
    <t xml:space="preserve">  d.) jármű értékesítés (multicar)</t>
  </si>
  <si>
    <t>a.) Könyvtári és közművelődési érdekeltség növelő támogtás</t>
  </si>
  <si>
    <t>gy.) téli közfoglalkoztatás 2013. november-december működési</t>
  </si>
  <si>
    <t>h.) TÖOSZ 2013 évi LÖGY-ös pály Süni sószoba esélyegy</t>
  </si>
  <si>
    <t xml:space="preserve">        a.) Óvodai Alapítványtól Süni sószobához pe átvét</t>
  </si>
  <si>
    <t xml:space="preserve">       TÁMOP pályázat kedv.foglalkoztatás</t>
  </si>
  <si>
    <t>d.) Közfoglalkoztatás</t>
  </si>
  <si>
    <t xml:space="preserve">6-8 órás közfoglalkoztatás </t>
  </si>
  <si>
    <t>téli közfoglalkoztatás</t>
  </si>
  <si>
    <t>n.) Járási hiv. természetbeli családi pótlék</t>
  </si>
  <si>
    <t>h.)Regio Pelso Kiem.KH. ÖNK</t>
  </si>
  <si>
    <t>f.) ÖNK Hétszínvirág felúj pály önrész</t>
  </si>
  <si>
    <t>g.) ÖNK településrendezési terv</t>
  </si>
  <si>
    <t>mód javaslat</t>
  </si>
  <si>
    <t>ÖNK Várpalotai szennyvíztisztítótelep iszapcetr. Felúj</t>
  </si>
  <si>
    <t>ÖNK Hivatal épület parkettázás tárgyaló, fénymásoló</t>
  </si>
  <si>
    <t>ÖNK Süni óvodában sószoba kialakítás</t>
  </si>
  <si>
    <t>módosítási javaslat</t>
  </si>
  <si>
    <t>ÖNK Kisfürdő kultúrpark LEADER pály.önr</t>
  </si>
  <si>
    <t xml:space="preserve">ÖNK  buszváró csere Kiskovácsi u. </t>
  </si>
  <si>
    <t>ÖNK LEADER kultúrpark II. ütem pályázat</t>
  </si>
  <si>
    <t>Hivatal: képviselői laptop vásárlás</t>
  </si>
  <si>
    <t>ÖNK hangosító berendezés vásárl II. Rákóczi</t>
  </si>
  <si>
    <t>TESZ téli közfoglalk nagyértékű eszköz (kasza, fűnyíró stb)</t>
  </si>
  <si>
    <t>Kultúr biztonsági világítási rendszer kiépítése</t>
  </si>
  <si>
    <t>Egyéb műk célú állami, bérkompenzáció, term gyermekvéd</t>
  </si>
  <si>
    <t>Működési támogatás összesen</t>
  </si>
  <si>
    <t>óvodapedagósusok kiegészítő bértám 4 hó</t>
  </si>
  <si>
    <t>szociális étkeztetés  B: 37 Vi: 2</t>
  </si>
  <si>
    <t>házi segítségnyújtás  B: 2 Vi: 2</t>
  </si>
  <si>
    <r>
      <rPr>
        <b/>
        <sz val="10"/>
        <rFont val="Times New Roman"/>
        <family val="1"/>
      </rPr>
      <t>3.1.4)</t>
    </r>
    <r>
      <rPr>
        <sz val="10"/>
        <rFont val="Times New Roman"/>
        <family val="1"/>
      </rPr>
      <t xml:space="preserve"> Egyéb működési célú állami </t>
    </r>
  </si>
  <si>
    <t>c.) Motoros fűnyíró traktor értékesítés</t>
  </si>
  <si>
    <t>d.) jármű értékesítés (multicar</t>
  </si>
  <si>
    <t>gy.) téli közfoglalkoztatás 2013. november-december felhalm</t>
  </si>
  <si>
    <t xml:space="preserve">  b.) TESZ lakóing gazd pe átvét háztartásoktól</t>
  </si>
  <si>
    <t>Lakás, terület értékesítés</t>
  </si>
  <si>
    <t>gép, berend, jármű értékesítés</t>
  </si>
  <si>
    <t>Felhalm c költségvetési tám</t>
  </si>
  <si>
    <t xml:space="preserve">d.) közfoglalkoztatás </t>
  </si>
  <si>
    <t>6-8 órás közfoglalkoztatás</t>
  </si>
  <si>
    <t>n.) Járási hivatal term családi pótlék</t>
  </si>
  <si>
    <t>e.) ÖNK Hétszínvirág felúj pály önrész</t>
  </si>
  <si>
    <t>f.) településrendezési terv</t>
  </si>
  <si>
    <t>TÁMOP pályázat kedv foglalk</t>
  </si>
  <si>
    <t>3.) költségvetési támogatás működési</t>
  </si>
  <si>
    <t>7.) költségv támog felhalm</t>
  </si>
  <si>
    <t>8.) Tám. ért felhalm bev.</t>
  </si>
  <si>
    <t>9. Felhalm c pe átvét áht kívülről</t>
  </si>
  <si>
    <t>10. Támog, kölcsön visszaté</t>
  </si>
  <si>
    <t>11.) Működési célú pénzmaradvány</t>
  </si>
  <si>
    <t>12) Felhalmozási célú pm</t>
  </si>
  <si>
    <t>2013.11.01-2014.04.30.téli közfoglak</t>
  </si>
  <si>
    <t>2013.12.01-2014.04.30.téli közfoglak</t>
  </si>
  <si>
    <t>ÖSSZESEN:</t>
  </si>
  <si>
    <t>ezer Ft-ban</t>
  </si>
  <si>
    <t>KÖTELEZŐ FELADAT ELLÁTÁS</t>
  </si>
  <si>
    <t>a 23/2013. (XI.11.) önkormányzati rendelethez</t>
  </si>
  <si>
    <t>a  23/2013. (XI.11.) önkormányzati rendelethez</t>
  </si>
  <si>
    <t>a    23/2013. (XI.11 .) önkormányzati rendelethez</t>
  </si>
  <si>
    <t>a  23/2013. (XI.11 .) önkormányzati rendelethez</t>
  </si>
  <si>
    <t>a 23/2013. (XI.11 .) önkormányzati rendelethez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</si>
</sst>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mmmm\ d\."/>
    <numFmt numFmtId="169" formatCode="mmm/\ d\."/>
    <numFmt numFmtId="170" formatCode="yy\.mm\.dd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Ft&quot;;\-#,##0&quot;Ft&quot;"/>
    <numFmt numFmtId="181" formatCode="#,##0&quot;Ft&quot;;[Red]\-#,##0&quot;Ft&quot;"/>
    <numFmt numFmtId="182" formatCode="#,##0.00&quot;Ft&quot;;\-#,##0.00&quot;Ft&quot;"/>
    <numFmt numFmtId="183" formatCode="#,##0.00&quot;Ft&quot;;[Red]\-#,##0.00&quot;Ft&quot;"/>
    <numFmt numFmtId="184" formatCode="_-* #,##0&quot;Ft&quot;_-;\-* #,##0&quot;Ft&quot;_-;_-* &quot;-&quot;&quot;Ft&quot;_-;_-@_-"/>
    <numFmt numFmtId="185" formatCode="_-* #,##0_F_t_-;\-* #,##0_F_t_-;_-* &quot;-&quot;_F_t_-;_-@_-"/>
    <numFmt numFmtId="186" formatCode="_-* #,##0.00&quot;Ft&quot;_-;\-* #,##0.00&quot;Ft&quot;_-;_-* &quot;-&quot;??&quot;Ft&quot;_-;_-@_-"/>
    <numFmt numFmtId="187" formatCode="_-* #,##0.00_F_t_-;\-* #,##0.00_F_t_-;_-* &quot;-&quot;??_F_t_-;_-@_-"/>
    <numFmt numFmtId="188" formatCode="#,##0&quot; Ft&quot;;\-#,##0&quot; Ft&quot;"/>
    <numFmt numFmtId="189" formatCode="#,##0&quot; Ft&quot;;[Red]\-#,##0&quot; Ft&quot;"/>
    <numFmt numFmtId="190" formatCode="#,##0.00&quot; Ft&quot;;\-#,##0.00&quot; Ft&quot;"/>
    <numFmt numFmtId="191" formatCode="#,##0.00&quot; Ft&quot;;[Red]\-#,##0.00&quot; Ft&quot;"/>
    <numFmt numFmtId="192" formatCode="0__"/>
    <numFmt numFmtId="193" formatCode="#\ ##0"/>
    <numFmt numFmtId="194" formatCode="0.0%"/>
    <numFmt numFmtId="195" formatCode="_-* #,##0.0\ _F_t_-;\-* #,##0.0\ _F_t_-;_-* &quot;-&quot;?\ _F_t_-;_-@_-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[$-40E]yyyy\.\ mmmm\ d\."/>
    <numFmt numFmtId="204" formatCode="[$-40E]mmmm\ d\.;@"/>
    <numFmt numFmtId="205" formatCode="[$-40E]mmm/\ d\.;@"/>
    <numFmt numFmtId="206" formatCode="00"/>
    <numFmt numFmtId="207" formatCode="#,###"/>
    <numFmt numFmtId="208" formatCode="#,###__"/>
    <numFmt numFmtId="209" formatCode="#,##0.00\ _F_t;\-\ #,##0.00\ _F_t"/>
    <numFmt numFmtId="210" formatCode="#,###__;\-\ #,###__"/>
    <numFmt numFmtId="211" formatCode="yyyy/mmm/d"/>
    <numFmt numFmtId="212" formatCode="&quot;Igen&quot;;&quot;Igen&quot;;&quot;Nem&quot;"/>
    <numFmt numFmtId="213" formatCode="&quot;Igaz&quot;;&quot;Igaz&quot;;&quot;Hamis&quot;"/>
    <numFmt numFmtId="214" formatCode="&quot;Be&quot;;&quot;Be&quot;;&quot;Ki&quot;"/>
    <numFmt numFmtId="215" formatCode="yyyy/mm/dd;@"/>
  </numFmts>
  <fonts count="66"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sz val="14"/>
      <name val="Times New Roman"/>
      <family val="1"/>
    </font>
    <font>
      <b/>
      <sz val="7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0"/>
      <name val="Times New Roman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ashed">
        <color indexed="22"/>
      </top>
      <bottom style="dashed">
        <color indexed="22"/>
      </bottom>
    </border>
    <border>
      <left style="medium"/>
      <right>
        <color indexed="63"/>
      </right>
      <top style="dashed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>
        <color indexed="22"/>
      </top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04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8" fillId="0" borderId="0" xfId="64" applyFont="1">
      <alignment/>
      <protection/>
    </xf>
    <xf numFmtId="0" fontId="0" fillId="0" borderId="0" xfId="64">
      <alignment/>
      <protection/>
    </xf>
    <xf numFmtId="0" fontId="9" fillId="0" borderId="0" xfId="64" applyFont="1" applyBorder="1" applyAlignment="1">
      <alignment horizontal="center"/>
      <protection/>
    </xf>
    <xf numFmtId="0" fontId="10" fillId="0" borderId="0" xfId="64" applyFont="1">
      <alignment/>
      <protection/>
    </xf>
    <xf numFmtId="0" fontId="11" fillId="0" borderId="0" xfId="64" applyFont="1" applyBorder="1" applyAlignment="1">
      <alignment horizontal="center" wrapText="1"/>
      <protection/>
    </xf>
    <xf numFmtId="0" fontId="0" fillId="0" borderId="0" xfId="64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0" fillId="0" borderId="0" xfId="64" applyFont="1">
      <alignment/>
      <protection/>
    </xf>
    <xf numFmtId="0" fontId="12" fillId="0" borderId="0" xfId="64" applyFont="1" applyBorder="1" applyAlignment="1">
      <alignment horizontal="center"/>
      <protection/>
    </xf>
    <xf numFmtId="0" fontId="13" fillId="0" borderId="0" xfId="64" applyFont="1" applyBorder="1" applyAlignment="1">
      <alignment horizontal="left"/>
      <protection/>
    </xf>
    <xf numFmtId="0" fontId="8" fillId="0" borderId="0" xfId="64" applyFont="1">
      <alignment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0" fontId="5" fillId="0" borderId="10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166" fontId="15" fillId="0" borderId="12" xfId="40" applyNumberFormat="1" applyFont="1" applyBorder="1" applyAlignment="1" applyProtection="1">
      <alignment horizontal="right"/>
      <protection/>
    </xf>
    <xf numFmtId="0" fontId="5" fillId="0" borderId="10" xfId="64" applyFont="1" applyBorder="1" applyAlignment="1">
      <alignment/>
      <protection/>
    </xf>
    <xf numFmtId="0" fontId="5" fillId="0" borderId="0" xfId="64" applyFont="1" applyBorder="1" applyAlignment="1">
      <alignment/>
      <protection/>
    </xf>
    <xf numFmtId="0" fontId="0" fillId="0" borderId="13" xfId="64" applyFont="1" applyBorder="1" applyAlignment="1">
      <alignment/>
      <protection/>
    </xf>
    <xf numFmtId="0" fontId="0" fillId="0" borderId="14" xfId="64" applyFont="1" applyBorder="1" applyAlignment="1">
      <alignment/>
      <protection/>
    </xf>
    <xf numFmtId="0" fontId="5" fillId="0" borderId="15" xfId="64" applyFont="1" applyBorder="1" applyAlignment="1">
      <alignment horizontal="left"/>
      <protection/>
    </xf>
    <xf numFmtId="0" fontId="5" fillId="0" borderId="16" xfId="64" applyFont="1" applyBorder="1" applyAlignment="1">
      <alignment horizontal="left"/>
      <protection/>
    </xf>
    <xf numFmtId="0" fontId="5" fillId="0" borderId="17" xfId="64" applyFont="1" applyBorder="1" applyAlignment="1">
      <alignment horizontal="left"/>
      <protection/>
    </xf>
    <xf numFmtId="0" fontId="5" fillId="0" borderId="18" xfId="64" applyFont="1" applyBorder="1" applyAlignment="1">
      <alignment horizontal="left"/>
      <protection/>
    </xf>
    <xf numFmtId="0" fontId="5" fillId="0" borderId="19" xfId="64" applyFont="1" applyBorder="1" applyAlignment="1">
      <alignment horizontal="left"/>
      <protection/>
    </xf>
    <xf numFmtId="0" fontId="5" fillId="0" borderId="11" xfId="64" applyFont="1" applyBorder="1" applyAlignment="1">
      <alignment/>
      <protection/>
    </xf>
    <xf numFmtId="0" fontId="5" fillId="0" borderId="10" xfId="64" applyFont="1" applyBorder="1">
      <alignment/>
      <protection/>
    </xf>
    <xf numFmtId="0" fontId="5" fillId="0" borderId="0" xfId="64" applyFont="1" applyBorder="1">
      <alignment/>
      <protection/>
    </xf>
    <xf numFmtId="0" fontId="5" fillId="0" borderId="11" xfId="64" applyFont="1" applyBorder="1">
      <alignment/>
      <protection/>
    </xf>
    <xf numFmtId="166" fontId="15" fillId="0" borderId="20" xfId="40" applyNumberFormat="1" applyFont="1" applyFill="1" applyBorder="1" applyAlignment="1" applyProtection="1">
      <alignment horizontal="right"/>
      <protection locked="0"/>
    </xf>
    <xf numFmtId="166" fontId="15" fillId="0" borderId="12" xfId="4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left"/>
      <protection/>
    </xf>
    <xf numFmtId="0" fontId="0" fillId="0" borderId="0" xfId="64" applyProtection="1">
      <alignment/>
      <protection locked="0"/>
    </xf>
    <xf numFmtId="0" fontId="9" fillId="0" borderId="0" xfId="64" applyFont="1" applyBorder="1" applyAlignment="1" applyProtection="1">
      <alignment horizontal="left"/>
      <protection/>
    </xf>
    <xf numFmtId="0" fontId="0" fillId="0" borderId="0" xfId="64" applyAlignment="1">
      <alignment/>
      <protection/>
    </xf>
    <xf numFmtId="0" fontId="0" fillId="0" borderId="0" xfId="64" applyFont="1" applyProtection="1">
      <alignment/>
      <protection/>
    </xf>
    <xf numFmtId="0" fontId="0" fillId="0" borderId="0" xfId="64" applyFont="1" applyProtection="1">
      <alignment/>
      <protection locked="0"/>
    </xf>
    <xf numFmtId="0" fontId="19" fillId="0" borderId="0" xfId="64" applyFont="1" applyProtection="1">
      <alignment/>
      <protection locked="0"/>
    </xf>
    <xf numFmtId="0" fontId="17" fillId="0" borderId="0" xfId="64" applyFont="1" applyBorder="1" applyAlignment="1" applyProtection="1">
      <alignment/>
      <protection/>
    </xf>
    <xf numFmtId="0" fontId="15" fillId="0" borderId="0" xfId="64" applyFont="1" applyAlignment="1">
      <alignment/>
      <protection/>
    </xf>
    <xf numFmtId="0" fontId="15" fillId="0" borderId="0" xfId="64" applyFont="1" applyProtection="1">
      <alignment/>
      <protection locked="0"/>
    </xf>
    <xf numFmtId="0" fontId="10" fillId="0" borderId="0" xfId="64" applyFont="1" applyProtection="1">
      <alignment/>
      <protection locked="0"/>
    </xf>
    <xf numFmtId="0" fontId="15" fillId="0" borderId="0" xfId="64" applyFont="1" applyBorder="1" applyAlignment="1" applyProtection="1">
      <alignment/>
      <protection/>
    </xf>
    <xf numFmtId="0" fontId="15" fillId="0" borderId="0" xfId="64" applyFont="1" applyProtection="1">
      <alignment/>
      <protection/>
    </xf>
    <xf numFmtId="0" fontId="0" fillId="0" borderId="0" xfId="64" applyFont="1" applyProtection="1">
      <alignment/>
      <protection locked="0"/>
    </xf>
    <xf numFmtId="3" fontId="8" fillId="0" borderId="12" xfId="64" applyNumberFormat="1" applyFont="1" applyFill="1" applyBorder="1" applyAlignment="1" applyProtection="1">
      <alignment horizontal="right"/>
      <protection locked="0"/>
    </xf>
    <xf numFmtId="0" fontId="4" fillId="0" borderId="18" xfId="64" applyFont="1" applyBorder="1" applyAlignment="1" applyProtection="1">
      <alignment horizontal="left"/>
      <protection locked="0"/>
    </xf>
    <xf numFmtId="0" fontId="4" fillId="0" borderId="19" xfId="64" applyFont="1" applyBorder="1" applyAlignment="1" applyProtection="1">
      <alignment horizontal="left"/>
      <protection locked="0"/>
    </xf>
    <xf numFmtId="0" fontId="4" fillId="0" borderId="21" xfId="64" applyFont="1" applyBorder="1" applyAlignment="1" applyProtection="1">
      <alignment horizontal="left"/>
      <protection locked="0"/>
    </xf>
    <xf numFmtId="0" fontId="4" fillId="0" borderId="0" xfId="64" applyFont="1" applyBorder="1" applyAlignment="1" applyProtection="1">
      <alignment horizontal="left"/>
      <protection locked="0"/>
    </xf>
    <xf numFmtId="0" fontId="4" fillId="0" borderId="11" xfId="64" applyFont="1" applyBorder="1" applyAlignment="1" applyProtection="1">
      <alignment horizontal="left"/>
      <protection locked="0"/>
    </xf>
    <xf numFmtId="0" fontId="8" fillId="0" borderId="12" xfId="64" applyFont="1" applyFill="1" applyBorder="1" applyAlignment="1" applyProtection="1">
      <alignment horizontal="right"/>
      <protection locked="0"/>
    </xf>
    <xf numFmtId="0" fontId="0" fillId="0" borderId="20" xfId="64" applyBorder="1" applyProtection="1">
      <alignment/>
      <protection locked="0"/>
    </xf>
    <xf numFmtId="3" fontId="0" fillId="0" borderId="0" xfId="64" applyNumberFormat="1" applyFont="1" applyProtection="1">
      <alignment/>
      <protection locked="0"/>
    </xf>
    <xf numFmtId="3" fontId="0" fillId="0" borderId="0" xfId="64" applyNumberFormat="1" applyProtection="1">
      <alignment/>
      <protection locked="0"/>
    </xf>
    <xf numFmtId="0" fontId="4" fillId="0" borderId="0" xfId="64" applyFont="1" applyProtection="1">
      <alignment/>
      <protection locked="0"/>
    </xf>
    <xf numFmtId="0" fontId="21" fillId="0" borderId="0" xfId="69" applyBorder="1">
      <alignment/>
      <protection/>
    </xf>
    <xf numFmtId="0" fontId="21" fillId="0" borderId="0" xfId="69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left"/>
      <protection/>
    </xf>
    <xf numFmtId="0" fontId="21" fillId="0" borderId="0" xfId="69" applyFont="1">
      <alignment/>
      <protection/>
    </xf>
    <xf numFmtId="0" fontId="21" fillId="0" borderId="22" xfId="69" applyBorder="1">
      <alignment/>
      <protection/>
    </xf>
    <xf numFmtId="0" fontId="21" fillId="0" borderId="23" xfId="69" applyBorder="1">
      <alignment/>
      <protection/>
    </xf>
    <xf numFmtId="0" fontId="21" fillId="0" borderId="24" xfId="69" applyBorder="1">
      <alignment/>
      <protection/>
    </xf>
    <xf numFmtId="0" fontId="21" fillId="0" borderId="10" xfId="69" applyBorder="1">
      <alignment/>
      <protection/>
    </xf>
    <xf numFmtId="0" fontId="21" fillId="0" borderId="20" xfId="69" applyFont="1" applyBorder="1">
      <alignment/>
      <protection/>
    </xf>
    <xf numFmtId="0" fontId="21" fillId="0" borderId="20" xfId="69" applyBorder="1">
      <alignment/>
      <protection/>
    </xf>
    <xf numFmtId="9" fontId="21" fillId="0" borderId="20" xfId="69" applyNumberFormat="1" applyFont="1" applyBorder="1" applyAlignment="1">
      <alignment horizontal="left"/>
      <protection/>
    </xf>
    <xf numFmtId="0" fontId="23" fillId="0" borderId="0" xfId="69" applyFont="1">
      <alignment/>
      <protection/>
    </xf>
    <xf numFmtId="0" fontId="24" fillId="0" borderId="0" xfId="69" applyFont="1">
      <alignment/>
      <protection/>
    </xf>
    <xf numFmtId="0" fontId="21" fillId="0" borderId="24" xfId="69" applyFont="1" applyBorder="1">
      <alignment/>
      <protection/>
    </xf>
    <xf numFmtId="0" fontId="21" fillId="0" borderId="22" xfId="69" applyFont="1" applyBorder="1">
      <alignment/>
      <protection/>
    </xf>
    <xf numFmtId="0" fontId="21" fillId="0" borderId="0" xfId="69" applyFill="1" applyBorder="1">
      <alignment/>
      <protection/>
    </xf>
    <xf numFmtId="0" fontId="21" fillId="0" borderId="10" xfId="69" applyFill="1" applyBorder="1">
      <alignment/>
      <protection/>
    </xf>
    <xf numFmtId="0" fontId="3" fillId="0" borderId="0" xfId="67" applyFont="1">
      <alignment/>
      <protection/>
    </xf>
    <xf numFmtId="0" fontId="15" fillId="0" borderId="0" xfId="67" applyFont="1">
      <alignment/>
      <protection/>
    </xf>
    <xf numFmtId="0" fontId="25" fillId="0" borderId="0" xfId="67" applyFont="1">
      <alignment/>
      <protection/>
    </xf>
    <xf numFmtId="0" fontId="5" fillId="0" borderId="0" xfId="72">
      <alignment/>
      <protection/>
    </xf>
    <xf numFmtId="0" fontId="0" fillId="0" borderId="0" xfId="0" applyAlignment="1">
      <alignment horizontal="center"/>
    </xf>
    <xf numFmtId="0" fontId="4" fillId="0" borderId="13" xfId="64" applyFont="1" applyBorder="1" applyAlignment="1" applyProtection="1">
      <alignment horizontal="left"/>
      <protection locked="0"/>
    </xf>
    <xf numFmtId="0" fontId="4" fillId="0" borderId="14" xfId="64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11" xfId="64" applyBorder="1">
      <alignment/>
      <protection/>
    </xf>
    <xf numFmtId="0" fontId="0" fillId="0" borderId="20" xfId="64" applyBorder="1">
      <alignment/>
      <protection/>
    </xf>
    <xf numFmtId="0" fontId="0" fillId="0" borderId="10" xfId="64" applyBorder="1">
      <alignment/>
      <protection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3" fontId="7" fillId="0" borderId="20" xfId="64" applyNumberFormat="1" applyFont="1" applyBorder="1" applyAlignment="1" applyProtection="1">
      <alignment horizontal="right"/>
      <protection locked="0"/>
    </xf>
    <xf numFmtId="0" fontId="4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5" xfId="0" applyFont="1" applyBorder="1" applyAlignment="1">
      <alignment/>
    </xf>
    <xf numFmtId="0" fontId="4" fillId="33" borderId="26" xfId="0" applyFont="1" applyFill="1" applyBorder="1" applyAlignment="1">
      <alignment/>
    </xf>
    <xf numFmtId="0" fontId="10" fillId="0" borderId="0" xfId="0" applyFont="1" applyAlignment="1">
      <alignment/>
    </xf>
    <xf numFmtId="0" fontId="20" fillId="33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16" fillId="33" borderId="26" xfId="64" applyNumberFormat="1" applyFont="1" applyFill="1" applyBorder="1" applyAlignment="1" applyProtection="1">
      <alignment horizontal="right"/>
      <protection/>
    </xf>
    <xf numFmtId="3" fontId="16" fillId="33" borderId="12" xfId="64" applyNumberFormat="1" applyFont="1" applyFill="1" applyBorder="1" applyAlignment="1" applyProtection="1">
      <alignment horizontal="right"/>
      <protection/>
    </xf>
    <xf numFmtId="3" fontId="8" fillId="0" borderId="12" xfId="64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21" fillId="34" borderId="15" xfId="69" applyFill="1" applyBorder="1">
      <alignment/>
      <protection/>
    </xf>
    <xf numFmtId="0" fontId="21" fillId="34" borderId="22" xfId="69" applyFill="1" applyBorder="1">
      <alignment/>
      <protection/>
    </xf>
    <xf numFmtId="0" fontId="21" fillId="34" borderId="23" xfId="69" applyFill="1" applyBorder="1">
      <alignment/>
      <protection/>
    </xf>
    <xf numFmtId="0" fontId="21" fillId="34" borderId="24" xfId="69" applyFill="1" applyBorder="1">
      <alignment/>
      <protection/>
    </xf>
    <xf numFmtId="0" fontId="21" fillId="34" borderId="24" xfId="69" applyFont="1" applyFill="1" applyBorder="1">
      <alignment/>
      <protection/>
    </xf>
    <xf numFmtId="0" fontId="21" fillId="34" borderId="12" xfId="69" applyFill="1" applyBorder="1">
      <alignment/>
      <protection/>
    </xf>
    <xf numFmtId="0" fontId="21" fillId="36" borderId="27" xfId="69" applyFill="1" applyBorder="1">
      <alignment/>
      <protection/>
    </xf>
    <xf numFmtId="0" fontId="21" fillId="36" borderId="12" xfId="69" applyFill="1" applyBorder="1">
      <alignment/>
      <protection/>
    </xf>
    <xf numFmtId="0" fontId="21" fillId="36" borderId="12" xfId="69" applyFont="1" applyFill="1" applyBorder="1">
      <alignment/>
      <protection/>
    </xf>
    <xf numFmtId="0" fontId="21" fillId="36" borderId="15" xfId="69" applyFill="1" applyBorder="1">
      <alignment/>
      <protection/>
    </xf>
    <xf numFmtId="0" fontId="21" fillId="36" borderId="22" xfId="69" applyFill="1" applyBorder="1">
      <alignment/>
      <protection/>
    </xf>
    <xf numFmtId="0" fontId="21" fillId="36" borderId="22" xfId="69" applyFont="1" applyFill="1" applyBorder="1">
      <alignment/>
      <protection/>
    </xf>
    <xf numFmtId="0" fontId="20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16" fillId="34" borderId="30" xfId="0" applyFont="1" applyFill="1" applyBorder="1" applyAlignment="1">
      <alignment/>
    </xf>
    <xf numFmtId="0" fontId="16" fillId="36" borderId="24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6" fillId="0" borderId="0" xfId="64" applyFont="1">
      <alignment/>
      <protection/>
    </xf>
    <xf numFmtId="0" fontId="0" fillId="0" borderId="12" xfId="64" applyBorder="1">
      <alignment/>
      <protection/>
    </xf>
    <xf numFmtId="0" fontId="0" fillId="0" borderId="2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2" xfId="0" applyFont="1" applyBorder="1" applyAlignment="1">
      <alignment/>
    </xf>
    <xf numFmtId="3" fontId="22" fillId="0" borderId="22" xfId="0" applyNumberFormat="1" applyFont="1" applyBorder="1" applyAlignment="1">
      <alignment/>
    </xf>
    <xf numFmtId="0" fontId="22" fillId="0" borderId="24" xfId="0" applyFont="1" applyBorder="1" applyAlignment="1">
      <alignment/>
    </xf>
    <xf numFmtId="3" fontId="0" fillId="0" borderId="24" xfId="0" applyNumberFormat="1" applyFill="1" applyBorder="1" applyAlignment="1">
      <alignment/>
    </xf>
    <xf numFmtId="49" fontId="0" fillId="0" borderId="12" xfId="0" applyNumberFormat="1" applyBorder="1" applyAlignment="1" quotePrefix="1">
      <alignment horizontal="center"/>
    </xf>
    <xf numFmtId="3" fontId="0" fillId="0" borderId="12" xfId="74" applyNumberFormat="1" applyBorder="1">
      <alignment/>
      <protection/>
    </xf>
    <xf numFmtId="3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49" fontId="22" fillId="0" borderId="22" xfId="0" applyNumberFormat="1" applyFont="1" applyBorder="1" applyAlignment="1" quotePrefix="1">
      <alignment horizontal="center"/>
    </xf>
    <xf numFmtId="49" fontId="22" fillId="0" borderId="24" xfId="0" applyNumberFormat="1" applyFont="1" applyBorder="1" applyAlignment="1">
      <alignment horizontal="center"/>
    </xf>
    <xf numFmtId="3" fontId="0" fillId="0" borderId="24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49" fontId="0" fillId="0" borderId="22" xfId="0" applyNumberFormat="1" applyBorder="1" applyAlignment="1" quotePrefix="1">
      <alignment horizontal="center"/>
    </xf>
    <xf numFmtId="49" fontId="22" fillId="0" borderId="12" xfId="0" applyNumberFormat="1" applyFont="1" applyBorder="1" applyAlignment="1" quotePrefix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 horizontal="center"/>
    </xf>
    <xf numFmtId="3" fontId="22" fillId="0" borderId="12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7" fillId="0" borderId="12" xfId="0" applyFont="1" applyBorder="1" applyAlignment="1">
      <alignment/>
    </xf>
    <xf numFmtId="0" fontId="28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21" fillId="0" borderId="12" xfId="0" applyFont="1" applyBorder="1" applyAlignment="1">
      <alignment/>
    </xf>
    <xf numFmtId="0" fontId="28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0" fontId="20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5" xfId="0" applyFont="1" applyBorder="1" applyAlignment="1">
      <alignment/>
    </xf>
    <xf numFmtId="3" fontId="4" fillId="0" borderId="22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0" fontId="5" fillId="0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8" borderId="12" xfId="0" applyFont="1" applyFill="1" applyBorder="1" applyAlignment="1">
      <alignment wrapText="1"/>
    </xf>
    <xf numFmtId="192" fontId="30" fillId="0" borderId="12" xfId="70" applyNumberFormat="1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wrapText="1"/>
    </xf>
    <xf numFmtId="192" fontId="31" fillId="0" borderId="12" xfId="70" applyNumberFormat="1" applyFont="1" applyFill="1" applyBorder="1" applyAlignment="1">
      <alignment horizontal="left" vertical="center" wrapText="1"/>
      <protection/>
    </xf>
    <xf numFmtId="192" fontId="30" fillId="36" borderId="12" xfId="70" applyNumberFormat="1" applyFont="1" applyFill="1" applyBorder="1" applyAlignment="1">
      <alignment horizontal="left" vertical="center" wrapText="1"/>
      <protection/>
    </xf>
    <xf numFmtId="0" fontId="5" fillId="36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166" fontId="6" fillId="0" borderId="12" xfId="40" applyNumberFormat="1" applyFont="1" applyBorder="1" applyAlignment="1">
      <alignment horizontal="right" wrapText="1"/>
    </xf>
    <xf numFmtId="166" fontId="5" fillId="0" borderId="12" xfId="40" applyNumberFormat="1" applyFont="1" applyFill="1" applyBorder="1" applyAlignment="1">
      <alignment horizontal="right" wrapText="1"/>
    </xf>
    <xf numFmtId="166" fontId="5" fillId="0" borderId="12" xfId="40" applyNumberFormat="1" applyFont="1" applyBorder="1" applyAlignment="1">
      <alignment horizontal="right" wrapText="1"/>
    </xf>
    <xf numFmtId="166" fontId="6" fillId="0" borderId="12" xfId="40" applyNumberFormat="1" applyFont="1" applyFill="1" applyBorder="1" applyAlignment="1">
      <alignment horizontal="right" wrapText="1"/>
    </xf>
    <xf numFmtId="166" fontId="6" fillId="38" borderId="12" xfId="40" applyNumberFormat="1" applyFont="1" applyFill="1" applyBorder="1" applyAlignment="1">
      <alignment horizontal="right" wrapText="1"/>
    </xf>
    <xf numFmtId="166" fontId="30" fillId="0" borderId="12" xfId="40" applyNumberFormat="1" applyFont="1" applyFill="1" applyBorder="1" applyAlignment="1">
      <alignment horizontal="right" vertical="center" wrapText="1"/>
    </xf>
    <xf numFmtId="166" fontId="6" fillId="36" borderId="12" xfId="40" applyNumberFormat="1" applyFont="1" applyFill="1" applyBorder="1" applyAlignment="1">
      <alignment horizontal="right" wrapText="1"/>
    </xf>
    <xf numFmtId="166" fontId="31" fillId="0" borderId="12" xfId="40" applyNumberFormat="1" applyFont="1" applyFill="1" applyBorder="1" applyAlignment="1">
      <alignment horizontal="right" vertical="center" wrapText="1"/>
    </xf>
    <xf numFmtId="166" fontId="30" fillId="36" borderId="12" xfId="4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5" fillId="36" borderId="20" xfId="0" applyFont="1" applyFill="1" applyBorder="1" applyAlignment="1">
      <alignment/>
    </xf>
    <xf numFmtId="0" fontId="6" fillId="39" borderId="12" xfId="0" applyFont="1" applyFill="1" applyBorder="1" applyAlignment="1">
      <alignment horizontal="justify" wrapText="1"/>
    </xf>
    <xf numFmtId="166" fontId="6" fillId="39" borderId="12" xfId="40" applyNumberFormat="1" applyFont="1" applyFill="1" applyBorder="1" applyAlignment="1">
      <alignment horizontal="right" wrapText="1"/>
    </xf>
    <xf numFmtId="0" fontId="20" fillId="34" borderId="36" xfId="64" applyFont="1" applyFill="1" applyBorder="1" applyAlignment="1" applyProtection="1">
      <alignment horizontal="left"/>
      <protection locked="0"/>
    </xf>
    <xf numFmtId="0" fontId="20" fillId="34" borderId="18" xfId="64" applyFont="1" applyFill="1" applyBorder="1" applyAlignment="1" applyProtection="1">
      <alignment horizontal="left"/>
      <protection locked="0"/>
    </xf>
    <xf numFmtId="0" fontId="20" fillId="34" borderId="19" xfId="64" applyFont="1" applyFill="1" applyBorder="1" applyAlignment="1" applyProtection="1">
      <alignment horizontal="left"/>
      <protection locked="0"/>
    </xf>
    <xf numFmtId="0" fontId="4" fillId="39" borderId="37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5" fillId="0" borderId="27" xfId="64" applyFont="1" applyBorder="1" applyAlignment="1">
      <alignment/>
      <protection/>
    </xf>
    <xf numFmtId="166" fontId="15" fillId="0" borderId="24" xfId="40" applyNumberFormat="1" applyFont="1" applyFill="1" applyBorder="1" applyAlignment="1" applyProtection="1">
      <alignment horizontal="right"/>
      <protection locked="0"/>
    </xf>
    <xf numFmtId="166" fontId="15" fillId="0" borderId="12" xfId="4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6" xfId="64" applyFont="1" applyBorder="1" applyAlignment="1">
      <alignment/>
      <protection/>
    </xf>
    <xf numFmtId="0" fontId="3" fillId="0" borderId="20" xfId="67" applyFont="1" applyBorder="1">
      <alignment/>
      <protection/>
    </xf>
    <xf numFmtId="0" fontId="0" fillId="34" borderId="12" xfId="0" applyFont="1" applyFill="1" applyBorder="1" applyAlignment="1">
      <alignment/>
    </xf>
    <xf numFmtId="0" fontId="5" fillId="0" borderId="0" xfId="72" applyFont="1">
      <alignment/>
      <protection/>
    </xf>
    <xf numFmtId="0" fontId="14" fillId="0" borderId="0" xfId="67" applyFont="1">
      <alignment/>
      <protection/>
    </xf>
    <xf numFmtId="0" fontId="0" fillId="0" borderId="0" xfId="64" applyFont="1">
      <alignment/>
      <protection/>
    </xf>
    <xf numFmtId="0" fontId="5" fillId="0" borderId="22" xfId="72" applyFont="1" applyBorder="1">
      <alignment/>
      <protection/>
    </xf>
    <xf numFmtId="0" fontId="6" fillId="40" borderId="39" xfId="67" applyFont="1" applyFill="1" applyBorder="1" applyAlignment="1">
      <alignment wrapText="1"/>
      <protection/>
    </xf>
    <xf numFmtId="166" fontId="6" fillId="41" borderId="40" xfId="40" applyNumberFormat="1" applyFont="1" applyFill="1" applyBorder="1" applyAlignment="1">
      <alignment/>
    </xf>
    <xf numFmtId="166" fontId="5" fillId="41" borderId="39" xfId="40" applyNumberFormat="1" applyFont="1" applyFill="1" applyBorder="1" applyAlignment="1">
      <alignment/>
    </xf>
    <xf numFmtId="166" fontId="6" fillId="41" borderId="41" xfId="40" applyNumberFormat="1" applyFont="1" applyFill="1" applyBorder="1" applyAlignment="1">
      <alignment/>
    </xf>
    <xf numFmtId="0" fontId="5" fillId="0" borderId="0" xfId="64" applyFont="1">
      <alignment/>
      <protection/>
    </xf>
    <xf numFmtId="0" fontId="3" fillId="0" borderId="0" xfId="64" applyFont="1">
      <alignment/>
      <protection/>
    </xf>
    <xf numFmtId="0" fontId="6" fillId="40" borderId="42" xfId="0" applyFont="1" applyFill="1" applyBorder="1" applyAlignment="1">
      <alignment/>
    </xf>
    <xf numFmtId="0" fontId="7" fillId="0" borderId="21" xfId="63" applyFont="1" applyFill="1" applyBorder="1">
      <alignment/>
      <protection/>
    </xf>
    <xf numFmtId="0" fontId="7" fillId="0" borderId="43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45" xfId="0" applyFont="1" applyBorder="1" applyAlignment="1">
      <alignment/>
    </xf>
    <xf numFmtId="0" fontId="6" fillId="40" borderId="26" xfId="0" applyFont="1" applyFill="1" applyBorder="1" applyAlignment="1">
      <alignment/>
    </xf>
    <xf numFmtId="0" fontId="6" fillId="40" borderId="26" xfId="67" applyFont="1" applyFill="1" applyBorder="1" applyAlignment="1">
      <alignment wrapText="1"/>
      <protection/>
    </xf>
    <xf numFmtId="0" fontId="6" fillId="40" borderId="26" xfId="0" applyFont="1" applyFill="1" applyBorder="1" applyAlignment="1">
      <alignment horizontal="left" wrapText="1"/>
    </xf>
    <xf numFmtId="0" fontId="6" fillId="40" borderId="29" xfId="72" applyFont="1" applyFill="1" applyBorder="1" applyAlignment="1">
      <alignment wrapText="1"/>
      <protection/>
    </xf>
    <xf numFmtId="166" fontId="5" fillId="0" borderId="20" xfId="40" applyNumberFormat="1" applyFont="1" applyFill="1" applyBorder="1" applyAlignment="1" applyProtection="1">
      <alignment/>
      <protection/>
    </xf>
    <xf numFmtId="0" fontId="5" fillId="0" borderId="20" xfId="67" applyFont="1" applyBorder="1">
      <alignment/>
      <protection/>
    </xf>
    <xf numFmtId="166" fontId="5" fillId="0" borderId="20" xfId="40" applyNumberFormat="1" applyFont="1" applyBorder="1" applyAlignment="1">
      <alignment/>
    </xf>
    <xf numFmtId="166" fontId="5" fillId="0" borderId="46" xfId="40" applyNumberFormat="1" applyFont="1" applyBorder="1" applyAlignment="1">
      <alignment/>
    </xf>
    <xf numFmtId="0" fontId="5" fillId="0" borderId="20" xfId="72" applyFont="1" applyBorder="1">
      <alignment/>
      <protection/>
    </xf>
    <xf numFmtId="166" fontId="6" fillId="0" borderId="26" xfId="40" applyNumberFormat="1" applyFont="1" applyFill="1" applyBorder="1" applyAlignment="1" applyProtection="1">
      <alignment/>
      <protection/>
    </xf>
    <xf numFmtId="0" fontId="5" fillId="0" borderId="26" xfId="72" applyFont="1" applyBorder="1">
      <alignment/>
      <protection/>
    </xf>
    <xf numFmtId="166" fontId="5" fillId="0" borderId="26" xfId="40" applyNumberFormat="1" applyFont="1" applyBorder="1" applyAlignment="1">
      <alignment/>
    </xf>
    <xf numFmtId="166" fontId="5" fillId="0" borderId="29" xfId="40" applyNumberFormat="1" applyFont="1" applyBorder="1" applyAlignment="1">
      <alignment/>
    </xf>
    <xf numFmtId="166" fontId="5" fillId="0" borderId="47" xfId="40" applyNumberFormat="1" applyFont="1" applyFill="1" applyBorder="1" applyAlignment="1" applyProtection="1">
      <alignment/>
      <protection/>
    </xf>
    <xf numFmtId="166" fontId="5" fillId="0" borderId="48" xfId="40" applyNumberFormat="1" applyFont="1" applyFill="1" applyBorder="1" applyAlignment="1" applyProtection="1">
      <alignment/>
      <protection/>
    </xf>
    <xf numFmtId="166" fontId="18" fillId="0" borderId="31" xfId="40" applyNumberFormat="1" applyFont="1" applyBorder="1" applyAlignment="1" applyProtection="1">
      <alignment/>
      <protection/>
    </xf>
    <xf numFmtId="0" fontId="5" fillId="0" borderId="31" xfId="72" applyFont="1" applyBorder="1">
      <alignment/>
      <protection/>
    </xf>
    <xf numFmtId="166" fontId="5" fillId="0" borderId="31" xfId="40" applyNumberFormat="1" applyFont="1" applyBorder="1" applyAlignment="1">
      <alignment/>
    </xf>
    <xf numFmtId="166" fontId="5" fillId="0" borderId="49" xfId="40" applyNumberFormat="1" applyFont="1" applyBorder="1" applyAlignment="1">
      <alignment/>
    </xf>
    <xf numFmtId="0" fontId="6" fillId="42" borderId="28" xfId="72" applyFont="1" applyFill="1" applyBorder="1">
      <alignment/>
      <protection/>
    </xf>
    <xf numFmtId="0" fontId="5" fillId="42" borderId="26" xfId="72" applyFont="1" applyFill="1" applyBorder="1">
      <alignment/>
      <protection/>
    </xf>
    <xf numFmtId="0" fontId="5" fillId="43" borderId="50" xfId="72" applyFont="1" applyFill="1" applyBorder="1">
      <alignment/>
      <protection/>
    </xf>
    <xf numFmtId="0" fontId="5" fillId="43" borderId="20" xfId="72" applyFont="1" applyFill="1" applyBorder="1">
      <alignment/>
      <protection/>
    </xf>
    <xf numFmtId="166" fontId="5" fillId="43" borderId="20" xfId="40" applyNumberFormat="1" applyFont="1" applyFill="1" applyBorder="1" applyAlignment="1">
      <alignment/>
    </xf>
    <xf numFmtId="166" fontId="6" fillId="43" borderId="20" xfId="40" applyNumberFormat="1" applyFont="1" applyFill="1" applyBorder="1" applyAlignment="1">
      <alignment/>
    </xf>
    <xf numFmtId="166" fontId="5" fillId="41" borderId="22" xfId="40" applyNumberFormat="1" applyFont="1" applyFill="1" applyBorder="1" applyAlignment="1">
      <alignment/>
    </xf>
    <xf numFmtId="166" fontId="14" fillId="35" borderId="26" xfId="72" applyNumberFormat="1" applyFont="1" applyFill="1" applyBorder="1">
      <alignment/>
      <protection/>
    </xf>
    <xf numFmtId="0" fontId="0" fillId="44" borderId="51" xfId="64" applyFont="1" applyFill="1" applyBorder="1" applyProtection="1">
      <alignment/>
      <protection locked="0"/>
    </xf>
    <xf numFmtId="0" fontId="0" fillId="44" borderId="22" xfId="64" applyFont="1" applyFill="1" applyBorder="1" applyProtection="1">
      <alignment/>
      <protection locked="0"/>
    </xf>
    <xf numFmtId="0" fontId="0" fillId="44" borderId="52" xfId="64" applyFont="1" applyFill="1" applyBorder="1" applyProtection="1">
      <alignment/>
      <protection locked="0"/>
    </xf>
    <xf numFmtId="0" fontId="0" fillId="44" borderId="20" xfId="64" applyFont="1" applyFill="1" applyBorder="1" applyProtection="1">
      <alignment/>
      <protection locked="0"/>
    </xf>
    <xf numFmtId="3" fontId="0" fillId="0" borderId="52" xfId="64" applyNumberFormat="1" applyBorder="1" applyProtection="1">
      <alignment/>
      <protection locked="0"/>
    </xf>
    <xf numFmtId="3" fontId="8" fillId="0" borderId="53" xfId="64" applyNumberFormat="1" applyFont="1" applyFill="1" applyBorder="1" applyAlignment="1" applyProtection="1">
      <alignment horizontal="right"/>
      <protection locked="0"/>
    </xf>
    <xf numFmtId="3" fontId="8" fillId="0" borderId="53" xfId="64" applyNumberFormat="1" applyFont="1" applyFill="1" applyBorder="1" applyAlignment="1" applyProtection="1">
      <alignment horizontal="right"/>
      <protection/>
    </xf>
    <xf numFmtId="3" fontId="0" fillId="0" borderId="20" xfId="64" applyNumberFormat="1" applyBorder="1" applyProtection="1">
      <alignment/>
      <protection locked="0"/>
    </xf>
    <xf numFmtId="0" fontId="8" fillId="0" borderId="53" xfId="64" applyFont="1" applyFill="1" applyBorder="1" applyAlignment="1" applyProtection="1">
      <alignment horizontal="right"/>
      <protection locked="0"/>
    </xf>
    <xf numFmtId="3" fontId="16" fillId="33" borderId="54" xfId="64" applyNumberFormat="1" applyFont="1" applyFill="1" applyBorder="1" applyAlignment="1" applyProtection="1">
      <alignment horizontal="right"/>
      <protection/>
    </xf>
    <xf numFmtId="3" fontId="17" fillId="34" borderId="53" xfId="64" applyNumberFormat="1" applyFont="1" applyFill="1" applyBorder="1" applyAlignment="1" applyProtection="1">
      <alignment horizontal="right"/>
      <protection/>
    </xf>
    <xf numFmtId="3" fontId="16" fillId="33" borderId="53" xfId="64" applyNumberFormat="1" applyFont="1" applyFill="1" applyBorder="1" applyAlignment="1" applyProtection="1">
      <alignment horizontal="right"/>
      <protection/>
    </xf>
    <xf numFmtId="3" fontId="8" fillId="45" borderId="53" xfId="64" applyNumberFormat="1" applyFont="1" applyFill="1" applyBorder="1" applyAlignment="1" applyProtection="1">
      <alignment horizontal="right"/>
      <protection locked="0"/>
    </xf>
    <xf numFmtId="0" fontId="8" fillId="45" borderId="12" xfId="64" applyFont="1" applyFill="1" applyBorder="1" applyAlignment="1" applyProtection="1">
      <alignment horizontal="right"/>
      <protection locked="0"/>
    </xf>
    <xf numFmtId="0" fontId="4" fillId="0" borderId="21" xfId="64" applyFont="1" applyBorder="1" applyAlignment="1" applyProtection="1">
      <alignment horizontal="left"/>
      <protection locked="0"/>
    </xf>
    <xf numFmtId="0" fontId="0" fillId="45" borderId="20" xfId="64" applyFill="1" applyBorder="1" applyProtection="1">
      <alignment/>
      <protection locked="0"/>
    </xf>
    <xf numFmtId="0" fontId="0" fillId="0" borderId="14" xfId="0" applyBorder="1" applyAlignment="1">
      <alignment horizontal="left"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2" xfId="67" applyFont="1" applyBorder="1">
      <alignment/>
      <protection/>
    </xf>
    <xf numFmtId="166" fontId="15" fillId="0" borderId="20" xfId="40" applyNumberFormat="1" applyFont="1" applyBorder="1" applyAlignment="1" applyProtection="1">
      <alignment horizontal="right"/>
      <protection/>
    </xf>
    <xf numFmtId="0" fontId="5" fillId="0" borderId="27" xfId="64" applyFont="1" applyBorder="1" applyAlignment="1">
      <alignment horizontal="left"/>
      <protection/>
    </xf>
    <xf numFmtId="0" fontId="8" fillId="0" borderId="18" xfId="64" applyFont="1" applyBorder="1">
      <alignment/>
      <protection/>
    </xf>
    <xf numFmtId="0" fontId="0" fillId="0" borderId="19" xfId="64" applyBorder="1">
      <alignment/>
      <protection/>
    </xf>
    <xf numFmtId="16" fontId="3" fillId="0" borderId="27" xfId="64" applyNumberFormat="1" applyFont="1" applyBorder="1">
      <alignment/>
      <protection/>
    </xf>
    <xf numFmtId="166" fontId="15" fillId="0" borderId="12" xfId="40" applyNumberFormat="1" applyFont="1" applyBorder="1" applyAlignment="1" applyProtection="1">
      <alignment horizontal="center"/>
      <protection locked="0"/>
    </xf>
    <xf numFmtId="16" fontId="14" fillId="46" borderId="27" xfId="64" applyNumberFormat="1" applyFont="1" applyFill="1" applyBorder="1">
      <alignment/>
      <protection/>
    </xf>
    <xf numFmtId="0" fontId="17" fillId="46" borderId="18" xfId="64" applyFont="1" applyFill="1" applyBorder="1">
      <alignment/>
      <protection/>
    </xf>
    <xf numFmtId="0" fontId="16" fillId="46" borderId="19" xfId="64" applyFont="1" applyFill="1" applyBorder="1">
      <alignment/>
      <protection/>
    </xf>
    <xf numFmtId="0" fontId="6" fillId="46" borderId="12" xfId="64" applyFont="1" applyFill="1" applyBorder="1" applyAlignment="1">
      <alignment horizontal="left"/>
      <protection/>
    </xf>
    <xf numFmtId="166" fontId="13" fillId="46" borderId="12" xfId="40" applyNumberFormat="1" applyFont="1" applyFill="1" applyBorder="1" applyAlignment="1" applyProtection="1">
      <alignment horizontal="right"/>
      <protection locked="0"/>
    </xf>
    <xf numFmtId="0" fontId="6" fillId="45" borderId="27" xfId="64" applyFont="1" applyFill="1" applyBorder="1" applyAlignment="1">
      <alignment horizontal="left"/>
      <protection/>
    </xf>
    <xf numFmtId="0" fontId="0" fillId="0" borderId="0" xfId="0" applyFont="1" applyAlignment="1">
      <alignment/>
    </xf>
    <xf numFmtId="166" fontId="15" fillId="46" borderId="12" xfId="40" applyNumberFormat="1" applyFont="1" applyFill="1" applyBorder="1" applyAlignment="1" applyProtection="1">
      <alignment horizontal="right"/>
      <protection locked="0"/>
    </xf>
    <xf numFmtId="0" fontId="5" fillId="45" borderId="12" xfId="64" applyFont="1" applyFill="1" applyBorder="1" applyAlignment="1">
      <alignment horizontal="left"/>
      <protection/>
    </xf>
    <xf numFmtId="0" fontId="0" fillId="45" borderId="18" xfId="64" applyFont="1" applyFill="1" applyBorder="1" applyAlignment="1">
      <alignment horizontal="left"/>
      <protection/>
    </xf>
    <xf numFmtId="0" fontId="0" fillId="45" borderId="19" xfId="64" applyFont="1" applyFill="1" applyBorder="1" applyAlignment="1">
      <alignment horizontal="left"/>
      <protection/>
    </xf>
    <xf numFmtId="0" fontId="0" fillId="45" borderId="0" xfId="64" applyFill="1">
      <alignment/>
      <protection/>
    </xf>
    <xf numFmtId="0" fontId="5" fillId="45" borderId="15" xfId="64" applyFont="1" applyFill="1" applyBorder="1" applyAlignment="1">
      <alignment horizontal="left"/>
      <protection/>
    </xf>
    <xf numFmtId="0" fontId="0" fillId="45" borderId="16" xfId="64" applyFont="1" applyFill="1" applyBorder="1" applyAlignment="1">
      <alignment horizontal="left"/>
      <protection/>
    </xf>
    <xf numFmtId="0" fontId="0" fillId="45" borderId="17" xfId="64" applyFont="1" applyFill="1" applyBorder="1" applyAlignment="1">
      <alignment horizontal="left"/>
      <protection/>
    </xf>
    <xf numFmtId="0" fontId="5" fillId="45" borderId="23" xfId="64" applyFont="1" applyFill="1" applyBorder="1" applyAlignment="1">
      <alignment horizontal="left"/>
      <protection/>
    </xf>
    <xf numFmtId="0" fontId="0" fillId="45" borderId="13" xfId="64" applyFont="1" applyFill="1" applyBorder="1" applyAlignment="1">
      <alignment horizontal="left"/>
      <protection/>
    </xf>
    <xf numFmtId="0" fontId="0" fillId="45" borderId="14" xfId="64" applyFont="1" applyFill="1" applyBorder="1" applyAlignment="1">
      <alignment horizontal="left"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55" xfId="64" applyFont="1" applyBorder="1" applyAlignment="1" applyProtection="1">
      <alignment horizontal="left"/>
      <protection locked="0"/>
    </xf>
    <xf numFmtId="0" fontId="16" fillId="0" borderId="0" xfId="64" applyFo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26" fillId="0" borderId="0" xfId="0" applyNumberFormat="1" applyFont="1" applyAlignment="1">
      <alignment/>
    </xf>
    <xf numFmtId="0" fontId="20" fillId="45" borderId="20" xfId="0" applyFont="1" applyFill="1" applyBorder="1" applyAlignment="1">
      <alignment/>
    </xf>
    <xf numFmtId="0" fontId="20" fillId="45" borderId="22" xfId="0" applyFont="1" applyFill="1" applyBorder="1" applyAlignment="1">
      <alignment/>
    </xf>
    <xf numFmtId="0" fontId="20" fillId="45" borderId="24" xfId="0" applyFont="1" applyFill="1" applyBorder="1" applyAlignment="1">
      <alignment/>
    </xf>
    <xf numFmtId="0" fontId="0" fillId="0" borderId="20" xfId="0" applyFont="1" applyBorder="1" applyAlignment="1">
      <alignment/>
    </xf>
    <xf numFmtId="3" fontId="17" fillId="47" borderId="12" xfId="64" applyNumberFormat="1" applyFont="1" applyFill="1" applyBorder="1" applyAlignment="1" applyProtection="1">
      <alignment horizontal="right"/>
      <protection/>
    </xf>
    <xf numFmtId="3" fontId="16" fillId="47" borderId="12" xfId="64" applyNumberFormat="1" applyFont="1" applyFill="1" applyBorder="1" applyAlignment="1" applyProtection="1">
      <alignment horizontal="right"/>
      <protection/>
    </xf>
    <xf numFmtId="3" fontId="16" fillId="47" borderId="53" xfId="64" applyNumberFormat="1" applyFont="1" applyFill="1" applyBorder="1" applyAlignment="1" applyProtection="1">
      <alignment horizontal="right"/>
      <protection/>
    </xf>
    <xf numFmtId="0" fontId="6" fillId="47" borderId="36" xfId="67" applyFont="1" applyFill="1" applyBorder="1" applyAlignment="1">
      <alignment/>
      <protection/>
    </xf>
    <xf numFmtId="0" fontId="16" fillId="47" borderId="18" xfId="0" applyFont="1" applyFill="1" applyBorder="1" applyAlignment="1">
      <alignment/>
    </xf>
    <xf numFmtId="0" fontId="16" fillId="47" borderId="19" xfId="0" applyFont="1" applyFill="1" applyBorder="1" applyAlignment="1">
      <alignment/>
    </xf>
    <xf numFmtId="0" fontId="17" fillId="47" borderId="12" xfId="64" applyFont="1" applyFill="1" applyBorder="1" applyAlignment="1" applyProtection="1">
      <alignment horizontal="right"/>
      <protection locked="0"/>
    </xf>
    <xf numFmtId="3" fontId="16" fillId="47" borderId="53" xfId="64" applyNumberFormat="1" applyFont="1" applyFill="1" applyBorder="1" applyProtection="1">
      <alignment/>
      <protection locked="0"/>
    </xf>
    <xf numFmtId="3" fontId="0" fillId="47" borderId="12" xfId="64" applyNumberFormat="1" applyFont="1" applyFill="1" applyBorder="1" applyAlignment="1" applyProtection="1">
      <alignment horizontal="right"/>
      <protection/>
    </xf>
    <xf numFmtId="3" fontId="0" fillId="47" borderId="53" xfId="64" applyNumberFormat="1" applyFont="1" applyFill="1" applyBorder="1" applyAlignment="1" applyProtection="1">
      <alignment horizontal="right"/>
      <protection/>
    </xf>
    <xf numFmtId="0" fontId="20" fillId="47" borderId="36" xfId="64" applyFont="1" applyFill="1" applyBorder="1" applyAlignment="1" applyProtection="1">
      <alignment horizontal="left"/>
      <protection locked="0"/>
    </xf>
    <xf numFmtId="0" fontId="20" fillId="47" borderId="18" xfId="64" applyFont="1" applyFill="1" applyBorder="1" applyAlignment="1" applyProtection="1">
      <alignment horizontal="left"/>
      <protection locked="0"/>
    </xf>
    <xf numFmtId="0" fontId="20" fillId="47" borderId="19" xfId="64" applyFont="1" applyFill="1" applyBorder="1" applyAlignment="1" applyProtection="1">
      <alignment horizontal="left"/>
      <protection locked="0"/>
    </xf>
    <xf numFmtId="0" fontId="20" fillId="47" borderId="27" xfId="64" applyFont="1" applyFill="1" applyBorder="1" applyProtection="1">
      <alignment/>
      <protection locked="0"/>
    </xf>
    <xf numFmtId="0" fontId="20" fillId="47" borderId="18" xfId="64" applyFont="1" applyFill="1" applyBorder="1" applyProtection="1">
      <alignment/>
      <protection locked="0"/>
    </xf>
    <xf numFmtId="0" fontId="20" fillId="47" borderId="19" xfId="64" applyFont="1" applyFill="1" applyBorder="1" applyProtection="1">
      <alignment/>
      <protection locked="0"/>
    </xf>
    <xf numFmtId="3" fontId="17" fillId="47" borderId="53" xfId="64" applyNumberFormat="1" applyFont="1" applyFill="1" applyBorder="1" applyAlignment="1" applyProtection="1">
      <alignment horizontal="right"/>
      <protection/>
    </xf>
    <xf numFmtId="3" fontId="17" fillId="47" borderId="56" xfId="64" applyNumberFormat="1" applyFont="1" applyFill="1" applyBorder="1" applyAlignment="1" applyProtection="1">
      <alignment horizontal="right"/>
      <protection/>
    </xf>
    <xf numFmtId="3" fontId="17" fillId="47" borderId="57" xfId="64" applyNumberFormat="1" applyFont="1" applyFill="1" applyBorder="1" applyAlignment="1" applyProtection="1">
      <alignment horizontal="right"/>
      <protection/>
    </xf>
    <xf numFmtId="3" fontId="17" fillId="47" borderId="30" xfId="64" applyNumberFormat="1" applyFont="1" applyFill="1" applyBorder="1" applyAlignment="1" applyProtection="1">
      <alignment horizontal="right"/>
      <protection/>
    </xf>
    <xf numFmtId="3" fontId="17" fillId="47" borderId="58" xfId="64" applyNumberFormat="1" applyFont="1" applyFill="1" applyBorder="1" applyAlignment="1" applyProtection="1">
      <alignment horizontal="right"/>
      <protection/>
    </xf>
    <xf numFmtId="0" fontId="17" fillId="47" borderId="53" xfId="64" applyFont="1" applyFill="1" applyBorder="1" applyAlignment="1" applyProtection="1">
      <alignment horizontal="right"/>
      <protection locked="0"/>
    </xf>
    <xf numFmtId="0" fontId="0" fillId="0" borderId="0" xfId="64" applyFont="1">
      <alignment/>
      <protection/>
    </xf>
    <xf numFmtId="166" fontId="0" fillId="0" borderId="0" xfId="64" applyNumberFormat="1">
      <alignment/>
      <protection/>
    </xf>
    <xf numFmtId="166" fontId="13" fillId="36" borderId="33" xfId="40" applyNumberFormat="1" applyFont="1" applyFill="1" applyBorder="1" applyAlignment="1" applyProtection="1">
      <alignment/>
      <protection/>
    </xf>
    <xf numFmtId="166" fontId="15" fillId="34" borderId="13" xfId="40" applyNumberFormat="1" applyFont="1" applyFill="1" applyBorder="1" applyAlignment="1" applyProtection="1">
      <alignment horizontal="right"/>
      <protection/>
    </xf>
    <xf numFmtId="166" fontId="15" fillId="0" borderId="0" xfId="40" applyNumberFormat="1" applyFont="1" applyBorder="1" applyAlignment="1" applyProtection="1">
      <alignment horizontal="right"/>
      <protection locked="0"/>
    </xf>
    <xf numFmtId="166" fontId="15" fillId="34" borderId="18" xfId="40" applyNumberFormat="1" applyFont="1" applyFill="1" applyBorder="1" applyAlignment="1" applyProtection="1">
      <alignment horizontal="right"/>
      <protection/>
    </xf>
    <xf numFmtId="166" fontId="15" fillId="0" borderId="18" xfId="40" applyNumberFormat="1" applyFont="1" applyBorder="1" applyAlignment="1" applyProtection="1">
      <alignment horizontal="right"/>
      <protection locked="0"/>
    </xf>
    <xf numFmtId="166" fontId="15" fillId="0" borderId="27" xfId="40" applyNumberFormat="1" applyFont="1" applyBorder="1" applyAlignment="1" applyProtection="1">
      <alignment horizontal="right"/>
      <protection/>
    </xf>
    <xf numFmtId="166" fontId="15" fillId="0" borderId="13" xfId="40" applyNumberFormat="1" applyFont="1" applyBorder="1" applyAlignment="1" applyProtection="1">
      <alignment horizontal="right"/>
      <protection locked="0"/>
    </xf>
    <xf numFmtId="166" fontId="15" fillId="0" borderId="15" xfId="40" applyNumberFormat="1" applyFont="1" applyBorder="1" applyAlignment="1" applyProtection="1">
      <alignment horizontal="right"/>
      <protection locked="0"/>
    </xf>
    <xf numFmtId="166" fontId="15" fillId="0" borderId="10" xfId="40" applyNumberFormat="1" applyFont="1" applyBorder="1" applyAlignment="1" applyProtection="1">
      <alignment horizontal="right"/>
      <protection locked="0"/>
    </xf>
    <xf numFmtId="166" fontId="15" fillId="0" borderId="13" xfId="40" applyNumberFormat="1" applyFont="1" applyBorder="1" applyAlignment="1" applyProtection="1">
      <alignment horizontal="right"/>
      <protection/>
    </xf>
    <xf numFmtId="166" fontId="15" fillId="0" borderId="16" xfId="40" applyNumberFormat="1" applyFont="1" applyBorder="1" applyAlignment="1" applyProtection="1">
      <alignment horizontal="right"/>
      <protection locked="0"/>
    </xf>
    <xf numFmtId="166" fontId="15" fillId="0" borderId="27" xfId="40" applyNumberFormat="1" applyFont="1" applyBorder="1" applyAlignment="1" applyProtection="1">
      <alignment horizontal="center"/>
      <protection locked="0"/>
    </xf>
    <xf numFmtId="166" fontId="13" fillId="46" borderId="18" xfId="40" applyNumberFormat="1" applyFont="1" applyFill="1" applyBorder="1" applyAlignment="1" applyProtection="1">
      <alignment horizontal="center"/>
      <protection locked="0"/>
    </xf>
    <xf numFmtId="166" fontId="13" fillId="40" borderId="18" xfId="40" applyNumberFormat="1" applyFont="1" applyFill="1" applyBorder="1" applyAlignment="1" applyProtection="1">
      <alignment horizontal="right"/>
      <protection/>
    </xf>
    <xf numFmtId="166" fontId="15" fillId="0" borderId="18" xfId="40" applyNumberFormat="1" applyFont="1" applyBorder="1" applyAlignment="1" applyProtection="1">
      <alignment horizontal="right"/>
      <protection/>
    </xf>
    <xf numFmtId="166" fontId="15" fillId="0" borderId="0" xfId="40" applyNumberFormat="1" applyFont="1" applyBorder="1" applyAlignment="1" applyProtection="1">
      <alignment/>
      <protection locked="0"/>
    </xf>
    <xf numFmtId="166" fontId="15" fillId="0" borderId="18" xfId="40" applyNumberFormat="1" applyFont="1" applyFill="1" applyBorder="1" applyAlignment="1" applyProtection="1">
      <alignment horizontal="right"/>
      <protection/>
    </xf>
    <xf numFmtId="166" fontId="15" fillId="0" borderId="18" xfId="40" applyNumberFormat="1" applyFont="1" applyFill="1" applyBorder="1" applyAlignment="1" applyProtection="1">
      <alignment horizontal="right"/>
      <protection locked="0"/>
    </xf>
    <xf numFmtId="166" fontId="15" fillId="0" borderId="0" xfId="40" applyNumberFormat="1" applyFont="1" applyFill="1" applyBorder="1" applyAlignment="1" applyProtection="1">
      <alignment horizontal="right"/>
      <protection locked="0"/>
    </xf>
    <xf numFmtId="166" fontId="15" fillId="0" borderId="0" xfId="40" applyNumberFormat="1" applyFont="1" applyBorder="1" applyAlignment="1" applyProtection="1">
      <alignment horizontal="right"/>
      <protection locked="0"/>
    </xf>
    <xf numFmtId="166" fontId="15" fillId="0" borderId="0" xfId="40" applyNumberFormat="1" applyFont="1" applyFill="1" applyBorder="1" applyAlignment="1" applyProtection="1">
      <alignment horizontal="right"/>
      <protection locked="0"/>
    </xf>
    <xf numFmtId="166" fontId="15" fillId="0" borderId="10" xfId="40" applyNumberFormat="1" applyFont="1" applyFill="1" applyBorder="1" applyAlignment="1" applyProtection="1">
      <alignment horizontal="right"/>
      <protection locked="0"/>
    </xf>
    <xf numFmtId="166" fontId="13" fillId="46" borderId="18" xfId="40" applyNumberFormat="1" applyFont="1" applyFill="1" applyBorder="1" applyAlignment="1" applyProtection="1">
      <alignment horizontal="right"/>
      <protection locked="0"/>
    </xf>
    <xf numFmtId="166" fontId="13" fillId="46" borderId="33" xfId="40" applyNumberFormat="1" applyFont="1" applyFill="1" applyBorder="1" applyAlignment="1" applyProtection="1">
      <alignment horizontal="right"/>
      <protection/>
    </xf>
    <xf numFmtId="166" fontId="15" fillId="46" borderId="27" xfId="40" applyNumberFormat="1" applyFont="1" applyFill="1" applyBorder="1" applyAlignment="1" applyProtection="1">
      <alignment horizontal="right"/>
      <protection locked="0"/>
    </xf>
    <xf numFmtId="166" fontId="15" fillId="0" borderId="15" xfId="40" applyNumberFormat="1" applyFont="1" applyBorder="1" applyAlignment="1" applyProtection="1">
      <alignment horizontal="right"/>
      <protection/>
    </xf>
    <xf numFmtId="166" fontId="15" fillId="0" borderId="10" xfId="40" applyNumberFormat="1" applyFont="1" applyBorder="1" applyAlignment="1" applyProtection="1">
      <alignment horizontal="right"/>
      <protection/>
    </xf>
    <xf numFmtId="166" fontId="13" fillId="46" borderId="27" xfId="40" applyNumberFormat="1" applyFont="1" applyFill="1" applyBorder="1" applyAlignment="1" applyProtection="1">
      <alignment horizontal="right"/>
      <protection locked="0"/>
    </xf>
    <xf numFmtId="166" fontId="13" fillId="45" borderId="18" xfId="40" applyNumberFormat="1" applyFont="1" applyFill="1" applyBorder="1" applyAlignment="1" applyProtection="1">
      <alignment horizontal="right"/>
      <protection locked="0"/>
    </xf>
    <xf numFmtId="166" fontId="15" fillId="45" borderId="18" xfId="40" applyNumberFormat="1" applyFont="1" applyFill="1" applyBorder="1" applyAlignment="1" applyProtection="1">
      <alignment horizontal="right"/>
      <protection locked="0"/>
    </xf>
    <xf numFmtId="166" fontId="13" fillId="33" borderId="18" xfId="40" applyNumberFormat="1" applyFont="1" applyFill="1" applyBorder="1" applyAlignment="1" applyProtection="1">
      <alignment horizontal="right"/>
      <protection/>
    </xf>
    <xf numFmtId="166" fontId="13" fillId="45" borderId="18" xfId="40" applyNumberFormat="1" applyFont="1" applyFill="1" applyBorder="1" applyAlignment="1" applyProtection="1">
      <alignment horizontal="right"/>
      <protection/>
    </xf>
    <xf numFmtId="166" fontId="15" fillId="45" borderId="16" xfId="40" applyNumberFormat="1" applyFont="1" applyFill="1" applyBorder="1" applyAlignment="1" applyProtection="1">
      <alignment horizontal="right"/>
      <protection/>
    </xf>
    <xf numFmtId="166" fontId="15" fillId="45" borderId="13" xfId="40" applyNumberFormat="1" applyFont="1" applyFill="1" applyBorder="1" applyAlignment="1" applyProtection="1">
      <alignment horizontal="right"/>
      <protection/>
    </xf>
    <xf numFmtId="166" fontId="13" fillId="36" borderId="18" xfId="40" applyNumberFormat="1" applyFont="1" applyFill="1" applyBorder="1" applyAlignment="1" applyProtection="1">
      <alignment horizontal="right"/>
      <protection/>
    </xf>
    <xf numFmtId="166" fontId="13" fillId="0" borderId="16" xfId="40" applyNumberFormat="1" applyFont="1" applyBorder="1" applyAlignment="1" applyProtection="1">
      <alignment horizontal="right"/>
      <protection/>
    </xf>
    <xf numFmtId="166" fontId="13" fillId="0" borderId="13" xfId="40" applyNumberFormat="1" applyFont="1" applyBorder="1" applyAlignment="1" applyProtection="1">
      <alignment horizontal="right"/>
      <protection/>
    </xf>
    <xf numFmtId="166" fontId="15" fillId="36" borderId="18" xfId="40" applyNumberFormat="1" applyFont="1" applyFill="1" applyBorder="1" applyAlignment="1" applyProtection="1">
      <alignment horizontal="right"/>
      <protection locked="0"/>
    </xf>
    <xf numFmtId="166" fontId="13" fillId="36" borderId="26" xfId="40" applyNumberFormat="1" applyFont="1" applyFill="1" applyBorder="1" applyAlignment="1" applyProtection="1">
      <alignment/>
      <protection/>
    </xf>
    <xf numFmtId="166" fontId="15" fillId="34" borderId="24" xfId="40" applyNumberFormat="1" applyFont="1" applyFill="1" applyBorder="1" applyAlignment="1" applyProtection="1">
      <alignment horizontal="right"/>
      <protection/>
    </xf>
    <xf numFmtId="166" fontId="15" fillId="34" borderId="12" xfId="40" applyNumberFormat="1" applyFont="1" applyFill="1" applyBorder="1" applyAlignment="1" applyProtection="1">
      <alignment horizontal="right"/>
      <protection/>
    </xf>
    <xf numFmtId="166" fontId="15" fillId="0" borderId="24" xfId="40" applyNumberFormat="1" applyFont="1" applyBorder="1" applyAlignment="1" applyProtection="1">
      <alignment horizontal="right"/>
      <protection/>
    </xf>
    <xf numFmtId="166" fontId="13" fillId="46" borderId="12" xfId="40" applyNumberFormat="1" applyFont="1" applyFill="1" applyBorder="1" applyAlignment="1" applyProtection="1">
      <alignment horizontal="center"/>
      <protection locked="0"/>
    </xf>
    <xf numFmtId="166" fontId="13" fillId="40" borderId="12" xfId="40" applyNumberFormat="1" applyFont="1" applyFill="1" applyBorder="1" applyAlignment="1" applyProtection="1">
      <alignment horizontal="right"/>
      <protection/>
    </xf>
    <xf numFmtId="166" fontId="13" fillId="46" borderId="26" xfId="40" applyNumberFormat="1" applyFont="1" applyFill="1" applyBorder="1" applyAlignment="1" applyProtection="1">
      <alignment horizontal="right"/>
      <protection/>
    </xf>
    <xf numFmtId="0" fontId="0" fillId="0" borderId="20" xfId="64" applyFont="1" applyBorder="1">
      <alignment/>
      <protection/>
    </xf>
    <xf numFmtId="166" fontId="13" fillId="33" borderId="12" xfId="40" applyNumberFormat="1" applyFont="1" applyFill="1" applyBorder="1" applyAlignment="1" applyProtection="1">
      <alignment horizontal="right"/>
      <protection/>
    </xf>
    <xf numFmtId="166" fontId="13" fillId="45" borderId="12" xfId="40" applyNumberFormat="1" applyFont="1" applyFill="1" applyBorder="1" applyAlignment="1" applyProtection="1">
      <alignment horizontal="right"/>
      <protection/>
    </xf>
    <xf numFmtId="0" fontId="0" fillId="45" borderId="20" xfId="64" applyFill="1" applyBorder="1">
      <alignment/>
      <protection/>
    </xf>
    <xf numFmtId="166" fontId="13" fillId="36" borderId="12" xfId="40" applyNumberFormat="1" applyFont="1" applyFill="1" applyBorder="1" applyAlignment="1" applyProtection="1">
      <alignment horizontal="right"/>
      <protection/>
    </xf>
    <xf numFmtId="0" fontId="8" fillId="0" borderId="20" xfId="64" applyFont="1" applyBorder="1">
      <alignment/>
      <protection/>
    </xf>
    <xf numFmtId="166" fontId="15" fillId="36" borderId="12" xfId="40" applyNumberFormat="1" applyFont="1" applyFill="1" applyBorder="1" applyAlignment="1" applyProtection="1">
      <alignment horizontal="right"/>
      <protection locked="0"/>
    </xf>
    <xf numFmtId="0" fontId="16" fillId="0" borderId="0" xfId="64" applyFont="1" applyAlignment="1" applyProtection="1">
      <alignment horizontal="center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Alignment="1" applyProtection="1">
      <alignment/>
      <protection locked="0"/>
    </xf>
    <xf numFmtId="0" fontId="14" fillId="44" borderId="15" xfId="64" applyFont="1" applyFill="1" applyBorder="1" applyAlignment="1">
      <alignment horizontal="center" wrapText="1"/>
      <protection/>
    </xf>
    <xf numFmtId="0" fontId="0" fillId="44" borderId="22" xfId="64" applyFont="1" applyFill="1" applyBorder="1" applyAlignment="1">
      <alignment wrapText="1"/>
      <protection/>
    </xf>
    <xf numFmtId="3" fontId="0" fillId="45" borderId="20" xfId="64" applyNumberFormat="1" applyFill="1" applyBorder="1" applyProtection="1">
      <alignment/>
      <protection locked="0"/>
    </xf>
    <xf numFmtId="0" fontId="5" fillId="39" borderId="12" xfId="0" applyFont="1" applyFill="1" applyBorder="1" applyAlignment="1">
      <alignment wrapText="1"/>
    </xf>
    <xf numFmtId="166" fontId="5" fillId="39" borderId="12" xfId="40" applyNumberFormat="1" applyFont="1" applyFill="1" applyBorder="1" applyAlignment="1">
      <alignment horizontal="right" wrapText="1"/>
    </xf>
    <xf numFmtId="1" fontId="5" fillId="39" borderId="12" xfId="0" applyNumberFormat="1" applyFont="1" applyFill="1" applyBorder="1" applyAlignment="1">
      <alignment/>
    </xf>
    <xf numFmtId="0" fontId="5" fillId="0" borderId="21" xfId="67" applyFont="1" applyBorder="1" applyAlignment="1">
      <alignment/>
      <protection/>
    </xf>
    <xf numFmtId="0" fontId="0" fillId="0" borderId="0" xfId="65">
      <alignment/>
      <protection/>
    </xf>
    <xf numFmtId="0" fontId="9" fillId="0" borderId="0" xfId="65" applyFont="1" applyBorder="1" applyAlignment="1">
      <alignment horizontal="center"/>
      <protection/>
    </xf>
    <xf numFmtId="0" fontId="10" fillId="0" borderId="0" xfId="65" applyFont="1">
      <alignment/>
      <protection/>
    </xf>
    <xf numFmtId="0" fontId="11" fillId="0" borderId="0" xfId="65" applyFont="1" applyBorder="1" applyAlignment="1">
      <alignment horizontal="center" wrapText="1"/>
      <protection/>
    </xf>
    <xf numFmtId="0" fontId="0" fillId="0" borderId="0" xfId="65" applyBorder="1" applyAlignment="1">
      <alignment/>
      <protection/>
    </xf>
    <xf numFmtId="0" fontId="10" fillId="0" borderId="0" xfId="65" applyFont="1" applyBorder="1" applyAlignment="1">
      <alignment/>
      <protection/>
    </xf>
    <xf numFmtId="0" fontId="0" fillId="0" borderId="0" xfId="65" applyFont="1">
      <alignment/>
      <protection/>
    </xf>
    <xf numFmtId="0" fontId="12" fillId="0" borderId="0" xfId="65" applyFont="1" applyBorder="1" applyAlignment="1">
      <alignment horizontal="center"/>
      <protection/>
    </xf>
    <xf numFmtId="0" fontId="13" fillId="0" borderId="0" xfId="65" applyFont="1" applyBorder="1" applyAlignment="1">
      <alignment horizontal="left"/>
      <protection/>
    </xf>
    <xf numFmtId="0" fontId="8" fillId="0" borderId="0" xfId="65" applyFont="1">
      <alignment/>
      <protection/>
    </xf>
    <xf numFmtId="0" fontId="0" fillId="0" borderId="0" xfId="65" applyFont="1" applyBorder="1" applyAlignment="1">
      <alignment/>
      <protection/>
    </xf>
    <xf numFmtId="0" fontId="0" fillId="0" borderId="0" xfId="65" applyFont="1" applyFill="1" applyBorder="1" applyAlignment="1">
      <alignment/>
      <protection/>
    </xf>
    <xf numFmtId="167" fontId="0" fillId="0" borderId="0" xfId="65" applyNumberFormat="1">
      <alignment/>
      <protection/>
    </xf>
    <xf numFmtId="0" fontId="5" fillId="0" borderId="10" xfId="65" applyFont="1" applyBorder="1" applyAlignment="1">
      <alignment horizontal="left"/>
      <protection/>
    </xf>
    <xf numFmtId="0" fontId="5" fillId="0" borderId="0" xfId="65" applyFont="1" applyBorder="1" applyAlignment="1">
      <alignment horizontal="left"/>
      <protection/>
    </xf>
    <xf numFmtId="0" fontId="5" fillId="0" borderId="11" xfId="65" applyFont="1" applyBorder="1" applyAlignment="1">
      <alignment horizontal="left"/>
      <protection/>
    </xf>
    <xf numFmtId="0" fontId="5" fillId="0" borderId="10" xfId="65" applyFont="1" applyBorder="1" applyAlignment="1">
      <alignment/>
      <protection/>
    </xf>
    <xf numFmtId="0" fontId="5" fillId="0" borderId="0" xfId="65" applyFont="1" applyBorder="1" applyAlignment="1">
      <alignment/>
      <protection/>
    </xf>
    <xf numFmtId="0" fontId="0" fillId="0" borderId="13" xfId="65" applyFont="1" applyBorder="1" applyAlignment="1">
      <alignment/>
      <protection/>
    </xf>
    <xf numFmtId="0" fontId="0" fillId="0" borderId="14" xfId="65" applyFont="1" applyBorder="1" applyAlignment="1">
      <alignment/>
      <protection/>
    </xf>
    <xf numFmtId="0" fontId="5" fillId="0" borderId="15" xfId="65" applyFont="1" applyBorder="1" applyAlignment="1">
      <alignment horizontal="left"/>
      <protection/>
    </xf>
    <xf numFmtId="0" fontId="5" fillId="0" borderId="16" xfId="65" applyFont="1" applyBorder="1" applyAlignment="1">
      <alignment horizontal="left"/>
      <protection/>
    </xf>
    <xf numFmtId="0" fontId="5" fillId="0" borderId="17" xfId="65" applyFont="1" applyBorder="1" applyAlignment="1">
      <alignment horizontal="left"/>
      <protection/>
    </xf>
    <xf numFmtId="0" fontId="5" fillId="0" borderId="18" xfId="65" applyFont="1" applyBorder="1" applyAlignment="1">
      <alignment horizontal="left"/>
      <protection/>
    </xf>
    <xf numFmtId="0" fontId="5" fillId="0" borderId="19" xfId="65" applyFont="1" applyBorder="1" applyAlignment="1">
      <alignment horizontal="left"/>
      <protection/>
    </xf>
    <xf numFmtId="0" fontId="5" fillId="0" borderId="11" xfId="65" applyFont="1" applyBorder="1" applyAlignment="1">
      <alignment/>
      <protection/>
    </xf>
    <xf numFmtId="0" fontId="5" fillId="0" borderId="10" xfId="65" applyFont="1" applyBorder="1">
      <alignment/>
      <protection/>
    </xf>
    <xf numFmtId="0" fontId="5" fillId="0" borderId="0" xfId="65" applyFont="1" applyBorder="1">
      <alignment/>
      <protection/>
    </xf>
    <xf numFmtId="0" fontId="5" fillId="0" borderId="11" xfId="65" applyFont="1" applyBorder="1">
      <alignment/>
      <protection/>
    </xf>
    <xf numFmtId="0" fontId="5" fillId="0" borderId="0" xfId="65" applyFont="1" applyAlignment="1">
      <alignment horizontal="left"/>
      <protection/>
    </xf>
    <xf numFmtId="0" fontId="0" fillId="0" borderId="0" xfId="65" applyProtection="1">
      <alignment/>
      <protection locked="0"/>
    </xf>
    <xf numFmtId="0" fontId="9" fillId="0" borderId="0" xfId="65" applyFont="1" applyBorder="1" applyAlignment="1" applyProtection="1">
      <alignment horizontal="left"/>
      <protection/>
    </xf>
    <xf numFmtId="0" fontId="0" fillId="0" borderId="0" xfId="65" applyAlignment="1">
      <alignment/>
      <protection/>
    </xf>
    <xf numFmtId="0" fontId="0" fillId="0" borderId="0" xfId="65" applyFont="1" applyProtection="1">
      <alignment/>
      <protection/>
    </xf>
    <xf numFmtId="0" fontId="0" fillId="0" borderId="0" xfId="65" applyFont="1" applyProtection="1">
      <alignment/>
      <protection locked="0"/>
    </xf>
    <xf numFmtId="0" fontId="17" fillId="0" borderId="0" xfId="65" applyFont="1" applyBorder="1" applyAlignment="1" applyProtection="1">
      <alignment/>
      <protection/>
    </xf>
    <xf numFmtId="0" fontId="15" fillId="0" borderId="0" xfId="65" applyFont="1" applyBorder="1" applyAlignment="1" applyProtection="1">
      <alignment/>
      <protection/>
    </xf>
    <xf numFmtId="0" fontId="15" fillId="0" borderId="0" xfId="65" applyFont="1" applyAlignment="1">
      <alignment/>
      <protection/>
    </xf>
    <xf numFmtId="0" fontId="15" fillId="0" borderId="0" xfId="65" applyFont="1" applyProtection="1">
      <alignment/>
      <protection locked="0"/>
    </xf>
    <xf numFmtId="0" fontId="10" fillId="0" borderId="0" xfId="65" applyFont="1" applyProtection="1">
      <alignment/>
      <protection locked="0"/>
    </xf>
    <xf numFmtId="0" fontId="15" fillId="0" borderId="0" xfId="65" applyFont="1" applyProtection="1">
      <alignment/>
      <protection/>
    </xf>
    <xf numFmtId="0" fontId="5" fillId="0" borderId="0" xfId="65" applyFont="1" applyProtection="1">
      <alignment/>
      <protection locked="0"/>
    </xf>
    <xf numFmtId="0" fontId="20" fillId="33" borderId="56" xfId="65" applyFont="1" applyFill="1" applyBorder="1" applyAlignment="1" applyProtection="1">
      <alignment horizontal="center"/>
      <protection locked="0"/>
    </xf>
    <xf numFmtId="0" fontId="20" fillId="33" borderId="20" xfId="65" applyFont="1" applyFill="1" applyBorder="1" applyAlignment="1" applyProtection="1">
      <alignment horizontal="center"/>
      <protection locked="0"/>
    </xf>
    <xf numFmtId="3" fontId="17" fillId="33" borderId="20" xfId="65" applyNumberFormat="1" applyFont="1" applyFill="1" applyBorder="1" applyAlignment="1" applyProtection="1">
      <alignment horizontal="center"/>
      <protection/>
    </xf>
    <xf numFmtId="0" fontId="17" fillId="33" borderId="59" xfId="65" applyFont="1" applyFill="1" applyBorder="1" applyAlignment="1" applyProtection="1">
      <alignment horizontal="center"/>
      <protection/>
    </xf>
    <xf numFmtId="0" fontId="17" fillId="33" borderId="60" xfId="65" applyFont="1" applyFill="1" applyBorder="1" applyAlignment="1" applyProtection="1">
      <alignment horizontal="center"/>
      <protection/>
    </xf>
    <xf numFmtId="3" fontId="8" fillId="0" borderId="12" xfId="65" applyNumberFormat="1" applyFont="1" applyFill="1" applyBorder="1" applyAlignment="1" applyProtection="1">
      <alignment horizontal="right"/>
      <protection/>
    </xf>
    <xf numFmtId="3" fontId="8" fillId="0" borderId="24" xfId="65" applyNumberFormat="1" applyFont="1" applyFill="1" applyBorder="1" applyAlignment="1" applyProtection="1">
      <alignment horizontal="right"/>
      <protection locked="0"/>
    </xf>
    <xf numFmtId="167" fontId="0" fillId="0" borderId="0" xfId="65" applyNumberFormat="1" applyProtection="1">
      <alignment/>
      <protection locked="0"/>
    </xf>
    <xf numFmtId="3" fontId="8" fillId="0" borderId="12" xfId="65" applyNumberFormat="1" applyFont="1" applyFill="1" applyBorder="1" applyAlignment="1" applyProtection="1">
      <alignment horizontal="right"/>
      <protection locked="0"/>
    </xf>
    <xf numFmtId="0" fontId="4" fillId="0" borderId="36" xfId="65" applyFont="1" applyBorder="1" applyAlignment="1" applyProtection="1">
      <alignment horizontal="left"/>
      <protection locked="0"/>
    </xf>
    <xf numFmtId="0" fontId="4" fillId="0" borderId="18" xfId="65" applyFont="1" applyBorder="1" applyAlignment="1" applyProtection="1">
      <alignment horizontal="left"/>
      <protection locked="0"/>
    </xf>
    <xf numFmtId="0" fontId="4" fillId="0" borderId="19" xfId="65" applyFont="1" applyBorder="1" applyAlignment="1" applyProtection="1">
      <alignment horizontal="left"/>
      <protection locked="0"/>
    </xf>
    <xf numFmtId="0" fontId="4" fillId="0" borderId="21" xfId="65" applyFont="1" applyBorder="1" applyAlignment="1" applyProtection="1">
      <alignment horizontal="left"/>
      <protection locked="0"/>
    </xf>
    <xf numFmtId="0" fontId="4" fillId="0" borderId="0" xfId="65" applyFont="1" applyBorder="1" applyAlignment="1" applyProtection="1">
      <alignment horizontal="left"/>
      <protection locked="0"/>
    </xf>
    <xf numFmtId="0" fontId="4" fillId="0" borderId="11" xfId="65" applyFont="1" applyBorder="1" applyAlignment="1" applyProtection="1">
      <alignment horizontal="left"/>
      <protection locked="0"/>
    </xf>
    <xf numFmtId="3" fontId="8" fillId="0" borderId="22" xfId="65" applyNumberFormat="1" applyFont="1" applyFill="1" applyBorder="1" applyAlignment="1" applyProtection="1">
      <alignment horizontal="right"/>
      <protection/>
    </xf>
    <xf numFmtId="3" fontId="8" fillId="0" borderId="20" xfId="65" applyNumberFormat="1" applyFont="1" applyFill="1" applyBorder="1" applyAlignment="1" applyProtection="1">
      <alignment horizontal="right"/>
      <protection/>
    </xf>
    <xf numFmtId="0" fontId="8" fillId="0" borderId="20" xfId="65" applyFont="1" applyFill="1" applyBorder="1" applyAlignment="1" applyProtection="1">
      <alignment horizontal="right"/>
      <protection locked="0"/>
    </xf>
    <xf numFmtId="3" fontId="8" fillId="0" borderId="20" xfId="65" applyNumberFormat="1" applyFont="1" applyFill="1" applyBorder="1" applyAlignment="1" applyProtection="1">
      <alignment horizontal="right"/>
      <protection locked="0"/>
    </xf>
    <xf numFmtId="3" fontId="8" fillId="0" borderId="24" xfId="65" applyNumberFormat="1" applyFont="1" applyFill="1" applyBorder="1" applyAlignment="1" applyProtection="1">
      <alignment horizontal="right"/>
      <protection/>
    </xf>
    <xf numFmtId="3" fontId="8" fillId="0" borderId="20" xfId="65" applyNumberFormat="1" applyFont="1" applyFill="1" applyBorder="1" applyAlignment="1" applyProtection="1">
      <alignment horizontal="right"/>
      <protection locked="0"/>
    </xf>
    <xf numFmtId="0" fontId="0" fillId="0" borderId="20" xfId="65" applyBorder="1" applyProtection="1">
      <alignment/>
      <protection locked="0"/>
    </xf>
    <xf numFmtId="3" fontId="8" fillId="0" borderId="22" xfId="65" applyNumberFormat="1" applyFont="1" applyFill="1" applyBorder="1" applyAlignment="1" applyProtection="1">
      <alignment horizontal="right"/>
      <protection locked="0"/>
    </xf>
    <xf numFmtId="0" fontId="8" fillId="0" borderId="20" xfId="65" applyFont="1" applyFill="1" applyBorder="1" applyAlignment="1" applyProtection="1">
      <alignment horizontal="right"/>
      <protection locked="0"/>
    </xf>
    <xf numFmtId="3" fontId="8" fillId="0" borderId="12" xfId="65" applyNumberFormat="1" applyFont="1" applyFill="1" applyBorder="1" applyAlignment="1" applyProtection="1">
      <alignment horizontal="right"/>
      <protection/>
    </xf>
    <xf numFmtId="0" fontId="8" fillId="0" borderId="24" xfId="65" applyFont="1" applyFill="1" applyBorder="1" applyAlignment="1" applyProtection="1">
      <alignment horizontal="right"/>
      <protection locked="0"/>
    </xf>
    <xf numFmtId="0" fontId="8" fillId="0" borderId="12" xfId="65" applyFont="1" applyFill="1" applyBorder="1" applyAlignment="1" applyProtection="1">
      <alignment horizontal="right"/>
      <protection locked="0"/>
    </xf>
    <xf numFmtId="0" fontId="8" fillId="0" borderId="22" xfId="65" applyFont="1" applyFill="1" applyBorder="1" applyAlignment="1" applyProtection="1">
      <alignment horizontal="right"/>
      <protection locked="0"/>
    </xf>
    <xf numFmtId="3" fontId="0" fillId="0" borderId="22" xfId="65" applyNumberFormat="1" applyFont="1" applyFill="1" applyBorder="1" applyAlignment="1" applyProtection="1">
      <alignment horizontal="right"/>
      <protection locked="0"/>
    </xf>
    <xf numFmtId="0" fontId="0" fillId="0" borderId="22" xfId="65" applyFont="1" applyFill="1" applyBorder="1" applyAlignment="1" applyProtection="1">
      <alignment horizontal="right"/>
      <protection locked="0"/>
    </xf>
    <xf numFmtId="3" fontId="0" fillId="0" borderId="20" xfId="65" applyNumberFormat="1" applyFont="1" applyFill="1" applyBorder="1" applyAlignment="1" applyProtection="1">
      <alignment horizontal="right"/>
      <protection locked="0"/>
    </xf>
    <xf numFmtId="0" fontId="0" fillId="0" borderId="20" xfId="65" applyFont="1" applyFill="1" applyBorder="1" applyAlignment="1" applyProtection="1">
      <alignment horizontal="right"/>
      <protection locked="0"/>
    </xf>
    <xf numFmtId="3" fontId="0" fillId="0" borderId="22" xfId="65" applyNumberFormat="1" applyFont="1" applyFill="1" applyBorder="1" applyAlignment="1" applyProtection="1">
      <alignment horizontal="right"/>
      <protection/>
    </xf>
    <xf numFmtId="3" fontId="0" fillId="0" borderId="20" xfId="65" applyNumberFormat="1" applyFont="1" applyFill="1" applyBorder="1" applyAlignment="1" applyProtection="1">
      <alignment horizontal="right"/>
      <protection/>
    </xf>
    <xf numFmtId="3" fontId="17" fillId="33" borderId="26" xfId="65" applyNumberFormat="1" applyFont="1" applyFill="1" applyBorder="1" applyAlignment="1" applyProtection="1">
      <alignment horizontal="right"/>
      <protection/>
    </xf>
    <xf numFmtId="3" fontId="16" fillId="33" borderId="26" xfId="65" applyNumberFormat="1" applyFont="1" applyFill="1" applyBorder="1" applyAlignment="1" applyProtection="1">
      <alignment horizontal="right"/>
      <protection/>
    </xf>
    <xf numFmtId="0" fontId="0" fillId="0" borderId="56" xfId="65" applyFont="1" applyFill="1" applyBorder="1" applyAlignment="1" applyProtection="1">
      <alignment horizontal="right"/>
      <protection locked="0"/>
    </xf>
    <xf numFmtId="3" fontId="0" fillId="0" borderId="56" xfId="65" applyNumberFormat="1" applyFont="1" applyFill="1" applyBorder="1" applyAlignment="1" applyProtection="1">
      <alignment horizontal="right"/>
      <protection locked="0"/>
    </xf>
    <xf numFmtId="0" fontId="8" fillId="0" borderId="22" xfId="65" applyFont="1" applyFill="1" applyBorder="1" applyAlignment="1" applyProtection="1">
      <alignment horizontal="right"/>
      <protection locked="0"/>
    </xf>
    <xf numFmtId="0" fontId="20" fillId="34" borderId="36" xfId="65" applyFont="1" applyFill="1" applyBorder="1" applyAlignment="1" applyProtection="1">
      <alignment horizontal="left"/>
      <protection locked="0"/>
    </xf>
    <xf numFmtId="0" fontId="20" fillId="34" borderId="18" xfId="65" applyFont="1" applyFill="1" applyBorder="1" applyAlignment="1" applyProtection="1">
      <alignment horizontal="left"/>
      <protection locked="0"/>
    </xf>
    <xf numFmtId="0" fontId="20" fillId="34" borderId="19" xfId="65" applyFont="1" applyFill="1" applyBorder="1" applyAlignment="1" applyProtection="1">
      <alignment horizontal="left"/>
      <protection locked="0"/>
    </xf>
    <xf numFmtId="3" fontId="17" fillId="34" borderId="12" xfId="65" applyNumberFormat="1" applyFont="1" applyFill="1" applyBorder="1" applyAlignment="1" applyProtection="1">
      <alignment horizontal="right"/>
      <protection/>
    </xf>
    <xf numFmtId="3" fontId="17" fillId="33" borderId="12" xfId="65" applyNumberFormat="1" applyFont="1" applyFill="1" applyBorder="1" applyAlignment="1" applyProtection="1">
      <alignment horizontal="right"/>
      <protection/>
    </xf>
    <xf numFmtId="3" fontId="0" fillId="0" borderId="0" xfId="65" applyNumberFormat="1" applyProtection="1">
      <alignment/>
      <protection locked="0"/>
    </xf>
    <xf numFmtId="0" fontId="0" fillId="0" borderId="0" xfId="66" applyFont="1">
      <alignment/>
      <protection/>
    </xf>
    <xf numFmtId="0" fontId="8" fillId="0" borderId="0" xfId="66" applyFont="1">
      <alignment/>
      <protection/>
    </xf>
    <xf numFmtId="0" fontId="4" fillId="45" borderId="22" xfId="0" applyFont="1" applyFill="1" applyBorder="1" applyAlignment="1">
      <alignment/>
    </xf>
    <xf numFmtId="0" fontId="4" fillId="47" borderId="12" xfId="0" applyFont="1" applyFill="1" applyBorder="1" applyAlignment="1">
      <alignment/>
    </xf>
    <xf numFmtId="0" fontId="4" fillId="47" borderId="12" xfId="0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" fontId="20" fillId="0" borderId="0" xfId="0" applyNumberFormat="1" applyFont="1" applyAlignment="1">
      <alignment/>
    </xf>
    <xf numFmtId="0" fontId="5" fillId="0" borderId="27" xfId="65" applyFont="1" applyBorder="1" applyAlignment="1">
      <alignment/>
      <protection/>
    </xf>
    <xf numFmtId="0" fontId="5" fillId="0" borderId="23" xfId="65" applyFont="1" applyBorder="1" applyAlignment="1">
      <alignment horizontal="left"/>
      <protection/>
    </xf>
    <xf numFmtId="0" fontId="5" fillId="0" borderId="15" xfId="65" applyFont="1" applyBorder="1" applyAlignment="1">
      <alignment/>
      <protection/>
    </xf>
    <xf numFmtId="0" fontId="5" fillId="0" borderId="16" xfId="65" applyFont="1" applyBorder="1" applyAlignment="1">
      <alignment/>
      <protection/>
    </xf>
    <xf numFmtId="0" fontId="5" fillId="0" borderId="13" xfId="65" applyFont="1" applyBorder="1" applyAlignment="1">
      <alignment horizontal="left"/>
      <protection/>
    </xf>
    <xf numFmtId="0" fontId="0" fillId="33" borderId="26" xfId="0" applyFont="1" applyFill="1" applyBorder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0" fillId="0" borderId="13" xfId="61" applyBorder="1" applyAlignment="1">
      <alignment horizontal="left"/>
      <protection/>
    </xf>
    <xf numFmtId="0" fontId="14" fillId="42" borderId="22" xfId="65" applyFont="1" applyFill="1" applyBorder="1" applyAlignment="1">
      <alignment horizontal="center" wrapText="1"/>
      <protection/>
    </xf>
    <xf numFmtId="166" fontId="13" fillId="36" borderId="61" xfId="44" applyNumberFormat="1" applyFont="1" applyFill="1" applyBorder="1" applyAlignment="1" applyProtection="1">
      <alignment/>
      <protection/>
    </xf>
    <xf numFmtId="166" fontId="15" fillId="34" borderId="14" xfId="44" applyNumberFormat="1" applyFont="1" applyFill="1" applyBorder="1" applyAlignment="1" applyProtection="1">
      <alignment horizontal="right"/>
      <protection/>
    </xf>
    <xf numFmtId="166" fontId="15" fillId="0" borderId="11" xfId="44" applyNumberFormat="1" applyFont="1" applyBorder="1" applyAlignment="1" applyProtection="1">
      <alignment horizontal="right"/>
      <protection locked="0"/>
    </xf>
    <xf numFmtId="166" fontId="15" fillId="34" borderId="19" xfId="44" applyNumberFormat="1" applyFont="1" applyFill="1" applyBorder="1" applyAlignment="1" applyProtection="1">
      <alignment horizontal="right"/>
      <protection/>
    </xf>
    <xf numFmtId="0" fontId="5" fillId="0" borderId="27" xfId="65" applyFont="1" applyBorder="1" applyAlignment="1">
      <alignment horizontal="left"/>
      <protection/>
    </xf>
    <xf numFmtId="166" fontId="15" fillId="0" borderId="19" xfId="44" applyNumberFormat="1" applyFont="1" applyBorder="1" applyAlignment="1" applyProtection="1">
      <alignment horizontal="right"/>
      <protection locked="0"/>
    </xf>
    <xf numFmtId="166" fontId="15" fillId="0" borderId="12" xfId="44" applyNumberFormat="1" applyFont="1" applyBorder="1" applyAlignment="1" applyProtection="1">
      <alignment horizontal="right"/>
      <protection/>
    </xf>
    <xf numFmtId="166" fontId="15" fillId="0" borderId="22" xfId="44" applyNumberFormat="1" applyFont="1" applyBorder="1" applyAlignment="1" applyProtection="1">
      <alignment horizontal="right"/>
      <protection locked="0"/>
    </xf>
    <xf numFmtId="166" fontId="15" fillId="0" borderId="20" xfId="44" applyNumberFormat="1" applyFont="1" applyBorder="1" applyAlignment="1" applyProtection="1">
      <alignment horizontal="right"/>
      <protection locked="0"/>
    </xf>
    <xf numFmtId="166" fontId="15" fillId="0" borderId="14" xfId="44" applyNumberFormat="1" applyFont="1" applyBorder="1" applyAlignment="1" applyProtection="1">
      <alignment horizontal="right"/>
      <protection/>
    </xf>
    <xf numFmtId="166" fontId="15" fillId="0" borderId="17" xfId="44" applyNumberFormat="1" applyFont="1" applyBorder="1" applyAlignment="1" applyProtection="1">
      <alignment horizontal="right"/>
      <protection locked="0"/>
    </xf>
    <xf numFmtId="16" fontId="3" fillId="0" borderId="27" xfId="65" applyNumberFormat="1" applyFont="1" applyBorder="1">
      <alignment/>
      <protection/>
    </xf>
    <xf numFmtId="0" fontId="8" fillId="0" borderId="18" xfId="65" applyFont="1" applyBorder="1">
      <alignment/>
      <protection/>
    </xf>
    <xf numFmtId="0" fontId="0" fillId="0" borderId="19" xfId="65" applyBorder="1">
      <alignment/>
      <protection/>
    </xf>
    <xf numFmtId="166" fontId="15" fillId="0" borderId="12" xfId="44" applyNumberFormat="1" applyFont="1" applyBorder="1" applyAlignment="1" applyProtection="1">
      <alignment horizontal="center"/>
      <protection locked="0"/>
    </xf>
    <xf numFmtId="16" fontId="14" fillId="46" borderId="27" xfId="65" applyNumberFormat="1" applyFont="1" applyFill="1" applyBorder="1">
      <alignment/>
      <protection/>
    </xf>
    <xf numFmtId="0" fontId="17" fillId="46" borderId="18" xfId="65" applyFont="1" applyFill="1" applyBorder="1">
      <alignment/>
      <protection/>
    </xf>
    <xf numFmtId="0" fontId="16" fillId="46" borderId="19" xfId="65" applyFont="1" applyFill="1" applyBorder="1">
      <alignment/>
      <protection/>
    </xf>
    <xf numFmtId="166" fontId="13" fillId="46" borderId="19" xfId="44" applyNumberFormat="1" applyFont="1" applyFill="1" applyBorder="1" applyAlignment="1" applyProtection="1">
      <alignment horizontal="center"/>
      <protection locked="0"/>
    </xf>
    <xf numFmtId="166" fontId="13" fillId="40" borderId="19" xfId="44" applyNumberFormat="1" applyFont="1" applyFill="1" applyBorder="1" applyAlignment="1" applyProtection="1">
      <alignment horizontal="right"/>
      <protection/>
    </xf>
    <xf numFmtId="166" fontId="15" fillId="0" borderId="19" xfId="44" applyNumberFormat="1" applyFont="1" applyBorder="1" applyAlignment="1" applyProtection="1">
      <alignment horizontal="right"/>
      <protection/>
    </xf>
    <xf numFmtId="166" fontId="15" fillId="0" borderId="11" xfId="44" applyNumberFormat="1" applyFont="1" applyBorder="1" applyAlignment="1" applyProtection="1">
      <alignment/>
      <protection locked="0"/>
    </xf>
    <xf numFmtId="0" fontId="0" fillId="0" borderId="11" xfId="61" applyBorder="1" applyAlignment="1">
      <alignment/>
      <protection/>
    </xf>
    <xf numFmtId="166" fontId="15" fillId="0" borderId="19" xfId="44" applyNumberFormat="1" applyFont="1" applyFill="1" applyBorder="1" applyAlignment="1" applyProtection="1">
      <alignment horizontal="right"/>
      <protection/>
    </xf>
    <xf numFmtId="166" fontId="15" fillId="0" borderId="22" xfId="44" applyNumberFormat="1" applyFont="1" applyFill="1" applyBorder="1" applyAlignment="1" applyProtection="1">
      <alignment horizontal="right"/>
      <protection locked="0"/>
    </xf>
    <xf numFmtId="166" fontId="15" fillId="0" borderId="20" xfId="44" applyNumberFormat="1" applyFont="1" applyFill="1" applyBorder="1" applyAlignment="1" applyProtection="1">
      <alignment horizontal="right"/>
      <protection locked="0"/>
    </xf>
    <xf numFmtId="166" fontId="15" fillId="0" borderId="24" xfId="44" applyNumberFormat="1" applyFont="1" applyFill="1" applyBorder="1" applyAlignment="1" applyProtection="1">
      <alignment horizontal="right"/>
      <protection locked="0"/>
    </xf>
    <xf numFmtId="166" fontId="15" fillId="0" borderId="19" xfId="44" applyNumberFormat="1" applyFont="1" applyFill="1" applyBorder="1" applyAlignment="1" applyProtection="1">
      <alignment horizontal="right"/>
      <protection locked="0"/>
    </xf>
    <xf numFmtId="166" fontId="15" fillId="0" borderId="17" xfId="44" applyNumberFormat="1" applyFont="1" applyFill="1" applyBorder="1" applyAlignment="1" applyProtection="1">
      <alignment horizontal="right"/>
      <protection locked="0"/>
    </xf>
    <xf numFmtId="166" fontId="15" fillId="0" borderId="11" xfId="44" applyNumberFormat="1" applyFont="1" applyFill="1" applyBorder="1" applyAlignment="1" applyProtection="1">
      <alignment horizontal="right"/>
      <protection locked="0"/>
    </xf>
    <xf numFmtId="0" fontId="5" fillId="0" borderId="14" xfId="65" applyFont="1" applyBorder="1" applyAlignment="1">
      <alignment horizontal="left"/>
      <protection/>
    </xf>
    <xf numFmtId="166" fontId="15" fillId="0" borderId="14" xfId="44" applyNumberFormat="1" applyFont="1" applyFill="1" applyBorder="1" applyAlignment="1" applyProtection="1">
      <alignment horizontal="right"/>
      <protection locked="0"/>
    </xf>
    <xf numFmtId="166" fontId="15" fillId="0" borderId="11" xfId="44" applyNumberFormat="1" applyFont="1" applyFill="1" applyBorder="1" applyAlignment="1" applyProtection="1">
      <alignment horizontal="right"/>
      <protection locked="0"/>
    </xf>
    <xf numFmtId="166" fontId="15" fillId="0" borderId="11" xfId="44" applyNumberFormat="1" applyFont="1" applyBorder="1" applyAlignment="1" applyProtection="1">
      <alignment horizontal="right"/>
      <protection locked="0"/>
    </xf>
    <xf numFmtId="0" fontId="0" fillId="0" borderId="11" xfId="6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3" fillId="0" borderId="20" xfId="68" applyFont="1" applyBorder="1">
      <alignment/>
      <protection/>
    </xf>
    <xf numFmtId="0" fontId="0" fillId="0" borderId="14" xfId="61" applyBorder="1" applyAlignment="1">
      <alignment horizontal="left"/>
      <protection/>
    </xf>
    <xf numFmtId="166" fontId="15" fillId="0" borderId="24" xfId="44" applyNumberFormat="1" applyFont="1" applyBorder="1" applyAlignment="1" applyProtection="1">
      <alignment horizontal="right"/>
      <protection locked="0"/>
    </xf>
    <xf numFmtId="166" fontId="13" fillId="45" borderId="19" xfId="44" applyNumberFormat="1" applyFont="1" applyFill="1" applyBorder="1" applyAlignment="1" applyProtection="1">
      <alignment horizontal="right"/>
      <protection locked="0"/>
    </xf>
    <xf numFmtId="0" fontId="16" fillId="0" borderId="0" xfId="65" applyFont="1">
      <alignment/>
      <protection/>
    </xf>
    <xf numFmtId="166" fontId="13" fillId="47" borderId="61" xfId="44" applyNumberFormat="1" applyFont="1" applyFill="1" applyBorder="1" applyAlignment="1" applyProtection="1">
      <alignment horizontal="right"/>
      <protection/>
    </xf>
    <xf numFmtId="166" fontId="15" fillId="47" borderId="12" xfId="44" applyNumberFormat="1" applyFont="1" applyFill="1" applyBorder="1" applyAlignment="1" applyProtection="1">
      <alignment horizontal="right"/>
      <protection locked="0"/>
    </xf>
    <xf numFmtId="0" fontId="5" fillId="45" borderId="27" xfId="65" applyFont="1" applyFill="1" applyBorder="1" applyAlignment="1">
      <alignment horizontal="left"/>
      <protection/>
    </xf>
    <xf numFmtId="0" fontId="0" fillId="45" borderId="18" xfId="61" applyFont="1" applyFill="1" applyBorder="1" applyAlignment="1">
      <alignment horizontal="left"/>
      <protection/>
    </xf>
    <xf numFmtId="166" fontId="15" fillId="45" borderId="12" xfId="44" applyNumberFormat="1" applyFont="1" applyFill="1" applyBorder="1" applyAlignment="1" applyProtection="1">
      <alignment horizontal="right"/>
      <protection locked="0"/>
    </xf>
    <xf numFmtId="0" fontId="5" fillId="45" borderId="15" xfId="65" applyFont="1" applyFill="1" applyBorder="1" applyAlignment="1">
      <alignment horizontal="left"/>
      <protection/>
    </xf>
    <xf numFmtId="0" fontId="0" fillId="45" borderId="16" xfId="61" applyFont="1" applyFill="1" applyBorder="1" applyAlignment="1">
      <alignment horizontal="left"/>
      <protection/>
    </xf>
    <xf numFmtId="166" fontId="15" fillId="45" borderId="22" xfId="44" applyNumberFormat="1" applyFont="1" applyFill="1" applyBorder="1" applyAlignment="1" applyProtection="1">
      <alignment horizontal="right"/>
      <protection locked="0"/>
    </xf>
    <xf numFmtId="0" fontId="5" fillId="45" borderId="23" xfId="65" applyFont="1" applyFill="1" applyBorder="1" applyAlignment="1">
      <alignment horizontal="left"/>
      <protection/>
    </xf>
    <xf numFmtId="0" fontId="0" fillId="45" borderId="13" xfId="61" applyFont="1" applyFill="1" applyBorder="1" applyAlignment="1">
      <alignment horizontal="left"/>
      <protection/>
    </xf>
    <xf numFmtId="166" fontId="15" fillId="45" borderId="24" xfId="44" applyNumberFormat="1" applyFont="1" applyFill="1" applyBorder="1" applyAlignment="1" applyProtection="1">
      <alignment horizontal="right"/>
      <protection locked="0"/>
    </xf>
    <xf numFmtId="0" fontId="3" fillId="0" borderId="22" xfId="68" applyFont="1" applyBorder="1">
      <alignment/>
      <protection/>
    </xf>
    <xf numFmtId="166" fontId="15" fillId="0" borderId="22" xfId="44" applyNumberFormat="1" applyFont="1" applyBorder="1" applyAlignment="1" applyProtection="1">
      <alignment horizontal="right"/>
      <protection/>
    </xf>
    <xf numFmtId="166" fontId="15" fillId="0" borderId="20" xfId="44" applyNumberFormat="1" applyFont="1" applyBorder="1" applyAlignment="1" applyProtection="1">
      <alignment horizontal="right"/>
      <protection/>
    </xf>
    <xf numFmtId="0" fontId="5" fillId="0" borderId="20" xfId="68" applyFont="1" applyBorder="1">
      <alignment/>
      <protection/>
    </xf>
    <xf numFmtId="0" fontId="0" fillId="0" borderId="0" xfId="61" applyBorder="1" applyAlignment="1">
      <alignment/>
      <protection/>
    </xf>
    <xf numFmtId="0" fontId="6" fillId="47" borderId="12" xfId="65" applyFont="1" applyFill="1" applyBorder="1" applyAlignment="1">
      <alignment horizontal="left"/>
      <protection/>
    </xf>
    <xf numFmtId="166" fontId="13" fillId="47" borderId="12" xfId="44" applyNumberFormat="1" applyFont="1" applyFill="1" applyBorder="1" applyAlignment="1" applyProtection="1">
      <alignment horizontal="right"/>
      <protection locked="0"/>
    </xf>
    <xf numFmtId="166" fontId="15" fillId="45" borderId="19" xfId="44" applyNumberFormat="1" applyFont="1" applyFill="1" applyBorder="1" applyAlignment="1" applyProtection="1">
      <alignment horizontal="right"/>
      <protection locked="0"/>
    </xf>
    <xf numFmtId="166" fontId="13" fillId="33" borderId="19" xfId="44" applyNumberFormat="1" applyFont="1" applyFill="1" applyBorder="1" applyAlignment="1" applyProtection="1">
      <alignment horizontal="right"/>
      <protection/>
    </xf>
    <xf numFmtId="0" fontId="0" fillId="45" borderId="18" xfId="65" applyFont="1" applyFill="1" applyBorder="1" applyAlignment="1">
      <alignment horizontal="left"/>
      <protection/>
    </xf>
    <xf numFmtId="0" fontId="0" fillId="45" borderId="19" xfId="65" applyFont="1" applyFill="1" applyBorder="1" applyAlignment="1">
      <alignment horizontal="left"/>
      <protection/>
    </xf>
    <xf numFmtId="166" fontId="13" fillId="45" borderId="19" xfId="44" applyNumberFormat="1" applyFont="1" applyFill="1" applyBorder="1" applyAlignment="1" applyProtection="1">
      <alignment horizontal="right"/>
      <protection/>
    </xf>
    <xf numFmtId="0" fontId="0" fillId="45" borderId="0" xfId="65" applyFill="1">
      <alignment/>
      <protection/>
    </xf>
    <xf numFmtId="0" fontId="0" fillId="45" borderId="16" xfId="65" applyFont="1" applyFill="1" applyBorder="1" applyAlignment="1">
      <alignment horizontal="left"/>
      <protection/>
    </xf>
    <xf numFmtId="0" fontId="0" fillId="45" borderId="17" xfId="65" applyFont="1" applyFill="1" applyBorder="1" applyAlignment="1">
      <alignment horizontal="left"/>
      <protection/>
    </xf>
    <xf numFmtId="166" fontId="15" fillId="45" borderId="17" xfId="44" applyNumberFormat="1" applyFont="1" applyFill="1" applyBorder="1" applyAlignment="1" applyProtection="1">
      <alignment horizontal="right"/>
      <protection/>
    </xf>
    <xf numFmtId="0" fontId="0" fillId="45" borderId="13" xfId="65" applyFont="1" applyFill="1" applyBorder="1" applyAlignment="1">
      <alignment horizontal="left"/>
      <protection/>
    </xf>
    <xf numFmtId="0" fontId="0" fillId="45" borderId="14" xfId="65" applyFont="1" applyFill="1" applyBorder="1" applyAlignment="1">
      <alignment horizontal="left"/>
      <protection/>
    </xf>
    <xf numFmtId="166" fontId="15" fillId="45" borderId="14" xfId="44" applyNumberFormat="1" applyFont="1" applyFill="1" applyBorder="1" applyAlignment="1" applyProtection="1">
      <alignment horizontal="right"/>
      <protection/>
    </xf>
    <xf numFmtId="166" fontId="13" fillId="36" borderId="19" xfId="44" applyNumberFormat="1" applyFont="1" applyFill="1" applyBorder="1" applyAlignment="1" applyProtection="1">
      <alignment horizontal="right"/>
      <protection/>
    </xf>
    <xf numFmtId="166" fontId="13" fillId="0" borderId="19" xfId="44" applyNumberFormat="1" applyFont="1" applyBorder="1" applyAlignment="1" applyProtection="1">
      <alignment horizontal="right"/>
      <protection/>
    </xf>
    <xf numFmtId="166" fontId="15" fillId="36" borderId="19" xfId="44" applyNumberFormat="1" applyFont="1" applyFill="1" applyBorder="1" applyAlignment="1" applyProtection="1">
      <alignment horizontal="right"/>
      <protection locked="0"/>
    </xf>
    <xf numFmtId="0" fontId="17" fillId="33" borderId="62" xfId="65" applyFont="1" applyFill="1" applyBorder="1" applyAlignment="1" applyProtection="1">
      <alignment horizontal="center"/>
      <protection/>
    </xf>
    <xf numFmtId="3" fontId="8" fillId="0" borderId="63" xfId="65" applyNumberFormat="1" applyFont="1" applyFill="1" applyBorder="1" applyAlignment="1" applyProtection="1">
      <alignment horizontal="right"/>
      <protection locked="0"/>
    </xf>
    <xf numFmtId="3" fontId="8" fillId="0" borderId="64" xfId="65" applyNumberFormat="1" applyFont="1" applyFill="1" applyBorder="1" applyAlignment="1" applyProtection="1">
      <alignment horizontal="right"/>
      <protection locked="0"/>
    </xf>
    <xf numFmtId="3" fontId="8" fillId="0" borderId="17" xfId="65" applyNumberFormat="1" applyFont="1" applyFill="1" applyBorder="1" applyAlignment="1" applyProtection="1">
      <alignment horizontal="right"/>
      <protection/>
    </xf>
    <xf numFmtId="3" fontId="8" fillId="0" borderId="65" xfId="65" applyNumberFormat="1" applyFont="1" applyFill="1" applyBorder="1" applyAlignment="1" applyProtection="1">
      <alignment horizontal="right"/>
      <protection/>
    </xf>
    <xf numFmtId="3" fontId="8" fillId="0" borderId="46" xfId="65" applyNumberFormat="1" applyFont="1" applyFill="1" applyBorder="1" applyAlignment="1" applyProtection="1">
      <alignment horizontal="right"/>
      <protection locked="0"/>
    </xf>
    <xf numFmtId="3" fontId="8" fillId="0" borderId="31" xfId="65" applyNumberFormat="1" applyFont="1" applyFill="1" applyBorder="1" applyAlignment="1" applyProtection="1">
      <alignment horizontal="right"/>
      <protection/>
    </xf>
    <xf numFmtId="3" fontId="17" fillId="47" borderId="25" xfId="65" applyNumberFormat="1" applyFont="1" applyFill="1" applyBorder="1" applyAlignment="1" applyProtection="1">
      <alignment horizontal="right"/>
      <protection/>
    </xf>
    <xf numFmtId="3" fontId="17" fillId="47" borderId="56" xfId="65" applyNumberFormat="1" applyFont="1" applyFill="1" applyBorder="1" applyAlignment="1" applyProtection="1">
      <alignment horizontal="right"/>
      <protection/>
    </xf>
    <xf numFmtId="3" fontId="17" fillId="47" borderId="66" xfId="65" applyNumberFormat="1" applyFont="1" applyFill="1" applyBorder="1" applyAlignment="1" applyProtection="1">
      <alignment horizontal="right"/>
      <protection/>
    </xf>
    <xf numFmtId="3" fontId="17" fillId="47" borderId="30" xfId="65" applyNumberFormat="1" applyFont="1" applyFill="1" applyBorder="1" applyAlignment="1" applyProtection="1">
      <alignment horizontal="right"/>
      <protection/>
    </xf>
    <xf numFmtId="3" fontId="17" fillId="47" borderId="67" xfId="65" applyNumberFormat="1" applyFont="1" applyFill="1" applyBorder="1" applyAlignment="1" applyProtection="1">
      <alignment horizontal="right"/>
      <protection/>
    </xf>
    <xf numFmtId="0" fontId="8" fillId="0" borderId="46" xfId="65" applyFont="1" applyFill="1" applyBorder="1" applyAlignment="1" applyProtection="1">
      <alignment horizontal="right"/>
      <protection locked="0"/>
    </xf>
    <xf numFmtId="3" fontId="17" fillId="47" borderId="12" xfId="65" applyNumberFormat="1" applyFont="1" applyFill="1" applyBorder="1" applyAlignment="1" applyProtection="1">
      <alignment horizontal="right"/>
      <protection/>
    </xf>
    <xf numFmtId="3" fontId="17" fillId="47" borderId="64" xfId="65" applyNumberFormat="1" applyFont="1" applyFill="1" applyBorder="1" applyAlignment="1" applyProtection="1">
      <alignment horizontal="right"/>
      <protection/>
    </xf>
    <xf numFmtId="3" fontId="8" fillId="0" borderId="68" xfId="65" applyNumberFormat="1" applyFont="1" applyFill="1" applyBorder="1" applyAlignment="1" applyProtection="1">
      <alignment horizontal="right"/>
      <protection locked="0"/>
    </xf>
    <xf numFmtId="0" fontId="8" fillId="0" borderId="46" xfId="65" applyFont="1" applyFill="1" applyBorder="1" applyAlignment="1" applyProtection="1">
      <alignment horizontal="right"/>
      <protection locked="0"/>
    </xf>
    <xf numFmtId="3" fontId="8" fillId="0" borderId="46" xfId="65" applyNumberFormat="1" applyFont="1" applyFill="1" applyBorder="1" applyAlignment="1" applyProtection="1">
      <alignment horizontal="right"/>
      <protection locked="0"/>
    </xf>
    <xf numFmtId="3" fontId="8" fillId="0" borderId="64" xfId="65" applyNumberFormat="1" applyFont="1" applyFill="1" applyBorder="1" applyAlignment="1" applyProtection="1">
      <alignment horizontal="right"/>
      <protection/>
    </xf>
    <xf numFmtId="0" fontId="8" fillId="0" borderId="64" xfId="65" applyFont="1" applyFill="1" applyBorder="1" applyAlignment="1" applyProtection="1">
      <alignment horizontal="right"/>
      <protection locked="0"/>
    </xf>
    <xf numFmtId="3" fontId="8" fillId="0" borderId="63" xfId="65" applyNumberFormat="1" applyFont="1" applyFill="1" applyBorder="1" applyAlignment="1" applyProtection="1">
      <alignment horizontal="right"/>
      <protection locked="0"/>
    </xf>
    <xf numFmtId="0" fontId="8" fillId="0" borderId="68" xfId="65" applyFont="1" applyFill="1" applyBorder="1" applyAlignment="1" applyProtection="1">
      <alignment horizontal="right"/>
      <protection locked="0"/>
    </xf>
    <xf numFmtId="0" fontId="8" fillId="0" borderId="63" xfId="65" applyFont="1" applyFill="1" applyBorder="1" applyAlignment="1" applyProtection="1">
      <alignment horizontal="right"/>
      <protection locked="0"/>
    </xf>
    <xf numFmtId="0" fontId="8" fillId="45" borderId="12" xfId="65" applyFont="1" applyFill="1" applyBorder="1" applyAlignment="1" applyProtection="1">
      <alignment horizontal="right"/>
      <protection locked="0"/>
    </xf>
    <xf numFmtId="3" fontId="17" fillId="47" borderId="24" xfId="65" applyNumberFormat="1" applyFont="1" applyFill="1" applyBorder="1" applyAlignment="1" applyProtection="1">
      <alignment horizontal="right"/>
      <protection/>
    </xf>
    <xf numFmtId="3" fontId="16" fillId="47" borderId="12" xfId="65" applyNumberFormat="1" applyFont="1" applyFill="1" applyBorder="1" applyAlignment="1" applyProtection="1">
      <alignment horizontal="right"/>
      <protection/>
    </xf>
    <xf numFmtId="3" fontId="16" fillId="47" borderId="64" xfId="65" applyNumberFormat="1" applyFont="1" applyFill="1" applyBorder="1" applyAlignment="1" applyProtection="1">
      <alignment horizontal="right"/>
      <protection/>
    </xf>
    <xf numFmtId="0" fontId="0" fillId="0" borderId="68" xfId="65" applyFont="1" applyFill="1" applyBorder="1" applyAlignment="1" applyProtection="1">
      <alignment horizontal="right"/>
      <protection locked="0"/>
    </xf>
    <xf numFmtId="0" fontId="0" fillId="0" borderId="46" xfId="65" applyFont="1" applyFill="1" applyBorder="1" applyAlignment="1" applyProtection="1">
      <alignment horizontal="right"/>
      <protection locked="0"/>
    </xf>
    <xf numFmtId="3" fontId="0" fillId="0" borderId="68" xfId="65" applyNumberFormat="1" applyFont="1" applyFill="1" applyBorder="1" applyAlignment="1" applyProtection="1">
      <alignment horizontal="right"/>
      <protection/>
    </xf>
    <xf numFmtId="3" fontId="0" fillId="0" borderId="46" xfId="65" applyNumberFormat="1" applyFont="1" applyFill="1" applyBorder="1" applyAlignment="1" applyProtection="1">
      <alignment horizontal="right"/>
      <protection/>
    </xf>
    <xf numFmtId="3" fontId="0" fillId="45" borderId="46" xfId="65" applyNumberFormat="1" applyFont="1" applyFill="1" applyBorder="1" applyAlignment="1" applyProtection="1">
      <alignment horizontal="right"/>
      <protection/>
    </xf>
    <xf numFmtId="0" fontId="3" fillId="0" borderId="69" xfId="68" applyFont="1" applyBorder="1">
      <alignment/>
      <protection/>
    </xf>
    <xf numFmtId="3" fontId="16" fillId="33" borderId="29" xfId="65" applyNumberFormat="1" applyFont="1" applyFill="1" applyBorder="1" applyAlignment="1" applyProtection="1">
      <alignment horizontal="right"/>
      <protection/>
    </xf>
    <xf numFmtId="3" fontId="0" fillId="45" borderId="66" xfId="65" applyNumberFormat="1" applyFont="1" applyFill="1" applyBorder="1" applyAlignment="1" applyProtection="1">
      <alignment horizontal="right"/>
      <protection locked="0"/>
    </xf>
    <xf numFmtId="3" fontId="17" fillId="46" borderId="12" xfId="65" applyNumberFormat="1" applyFont="1" applyFill="1" applyBorder="1" applyAlignment="1" applyProtection="1">
      <alignment horizontal="right"/>
      <protection/>
    </xf>
    <xf numFmtId="3" fontId="16" fillId="46" borderId="12" xfId="65" applyNumberFormat="1" applyFont="1" applyFill="1" applyBorder="1" applyAlignment="1" applyProtection="1">
      <alignment horizontal="right"/>
      <protection/>
    </xf>
    <xf numFmtId="3" fontId="16" fillId="46" borderId="64" xfId="65" applyNumberFormat="1" applyFont="1" applyFill="1" applyBorder="1" applyAlignment="1" applyProtection="1">
      <alignment horizontal="right"/>
      <protection/>
    </xf>
    <xf numFmtId="0" fontId="4" fillId="45" borderId="0" xfId="65" applyFont="1" applyFill="1" applyBorder="1" applyAlignment="1" applyProtection="1">
      <alignment horizontal="left"/>
      <protection locked="0"/>
    </xf>
    <xf numFmtId="0" fontId="4" fillId="45" borderId="11" xfId="65" applyFont="1" applyFill="1" applyBorder="1" applyAlignment="1" applyProtection="1">
      <alignment horizontal="left"/>
      <protection locked="0"/>
    </xf>
    <xf numFmtId="0" fontId="4" fillId="45" borderId="55" xfId="65" applyFont="1" applyFill="1" applyBorder="1" applyAlignment="1" applyProtection="1">
      <alignment horizontal="left"/>
      <protection locked="0"/>
    </xf>
    <xf numFmtId="0" fontId="20" fillId="47" borderId="36" xfId="65" applyFont="1" applyFill="1" applyBorder="1" applyProtection="1">
      <alignment/>
      <protection locked="0"/>
    </xf>
    <xf numFmtId="0" fontId="20" fillId="47" borderId="18" xfId="65" applyFont="1" applyFill="1" applyBorder="1" applyProtection="1">
      <alignment/>
      <protection locked="0"/>
    </xf>
    <xf numFmtId="0" fontId="20" fillId="47" borderId="19" xfId="65" applyFont="1" applyFill="1" applyBorder="1" applyProtection="1">
      <alignment/>
      <protection locked="0"/>
    </xf>
    <xf numFmtId="3" fontId="0" fillId="0" borderId="46" xfId="65" applyNumberFormat="1" applyFont="1" applyFill="1" applyBorder="1" applyAlignment="1" applyProtection="1">
      <alignment horizontal="right"/>
      <protection locked="0"/>
    </xf>
    <xf numFmtId="0" fontId="0" fillId="0" borderId="63" xfId="65" applyFont="1" applyFill="1" applyBorder="1" applyAlignment="1" applyProtection="1">
      <alignment horizontal="right"/>
      <protection locked="0"/>
    </xf>
    <xf numFmtId="3" fontId="8" fillId="47" borderId="12" xfId="65" applyNumberFormat="1" applyFont="1" applyFill="1" applyBorder="1" applyAlignment="1" applyProtection="1">
      <alignment horizontal="right"/>
      <protection/>
    </xf>
    <xf numFmtId="3" fontId="0" fillId="47" borderId="12" xfId="65" applyNumberFormat="1" applyFont="1" applyFill="1" applyBorder="1" applyAlignment="1" applyProtection="1">
      <alignment horizontal="right"/>
      <protection/>
    </xf>
    <xf numFmtId="3" fontId="0" fillId="47" borderId="64" xfId="65" applyNumberFormat="1" applyFont="1" applyFill="1" applyBorder="1" applyAlignment="1" applyProtection="1">
      <alignment horizontal="right"/>
      <protection/>
    </xf>
    <xf numFmtId="0" fontId="5" fillId="0" borderId="21" xfId="68" applyFont="1" applyBorder="1" applyAlignment="1">
      <alignment/>
      <protection/>
    </xf>
    <xf numFmtId="3" fontId="17" fillId="34" borderId="64" xfId="65" applyNumberFormat="1" applyFont="1" applyFill="1" applyBorder="1" applyAlignment="1" applyProtection="1">
      <alignment horizontal="right"/>
      <protection/>
    </xf>
    <xf numFmtId="3" fontId="16" fillId="33" borderId="64" xfId="65" applyNumberFormat="1" applyFont="1" applyFill="1" applyBorder="1" applyAlignment="1" applyProtection="1">
      <alignment horizontal="right"/>
      <protection/>
    </xf>
    <xf numFmtId="3" fontId="0" fillId="0" borderId="68" xfId="65" applyNumberFormat="1" applyFont="1" applyFill="1" applyBorder="1" applyAlignment="1" applyProtection="1">
      <alignment horizontal="right"/>
      <protection locked="0"/>
    </xf>
    <xf numFmtId="3" fontId="0" fillId="0" borderId="46" xfId="65" applyNumberFormat="1" applyFill="1" applyBorder="1" applyAlignment="1" applyProtection="1">
      <alignment horizontal="right"/>
      <protection locked="0"/>
    </xf>
    <xf numFmtId="0" fontId="4" fillId="0" borderId="20" xfId="65" applyFont="1" applyBorder="1" applyAlignment="1" applyProtection="1">
      <alignment horizontal="left"/>
      <protection locked="0"/>
    </xf>
    <xf numFmtId="3" fontId="0" fillId="0" borderId="20" xfId="65" applyNumberFormat="1" applyFill="1" applyBorder="1" applyAlignment="1" applyProtection="1">
      <alignment horizontal="right"/>
      <protection locked="0"/>
    </xf>
    <xf numFmtId="0" fontId="17" fillId="47" borderId="12" xfId="65" applyFont="1" applyFill="1" applyBorder="1" applyAlignment="1" applyProtection="1">
      <alignment horizontal="right"/>
      <protection locked="0"/>
    </xf>
    <xf numFmtId="0" fontId="17" fillId="47" borderId="64" xfId="65" applyFont="1" applyFill="1" applyBorder="1" applyAlignment="1" applyProtection="1">
      <alignment horizontal="right"/>
      <protection locked="0"/>
    </xf>
    <xf numFmtId="3" fontId="8" fillId="0" borderId="68" xfId="65" applyNumberFormat="1" applyFont="1" applyFill="1" applyBorder="1" applyAlignment="1" applyProtection="1">
      <alignment horizontal="right"/>
      <protection locked="0"/>
    </xf>
    <xf numFmtId="0" fontId="3" fillId="0" borderId="46" xfId="68" applyFont="1" applyFill="1" applyBorder="1">
      <alignment/>
      <protection/>
    </xf>
    <xf numFmtId="0" fontId="6" fillId="47" borderId="36" xfId="68" applyFont="1" applyFill="1" applyBorder="1" applyAlignment="1">
      <alignment/>
      <protection/>
    </xf>
    <xf numFmtId="0" fontId="16" fillId="47" borderId="18" xfId="61" applyFont="1" applyFill="1" applyBorder="1" applyAlignment="1">
      <alignment/>
      <protection/>
    </xf>
    <xf numFmtId="0" fontId="16" fillId="47" borderId="19" xfId="61" applyFont="1" applyFill="1" applyBorder="1" applyAlignment="1">
      <alignment/>
      <protection/>
    </xf>
    <xf numFmtId="3" fontId="14" fillId="47" borderId="64" xfId="68" applyNumberFormat="1" applyFont="1" applyFill="1" applyBorder="1">
      <alignment/>
      <protection/>
    </xf>
    <xf numFmtId="0" fontId="16" fillId="0" borderId="0" xfId="65" applyFont="1" applyProtection="1">
      <alignment/>
      <protection locked="0"/>
    </xf>
    <xf numFmtId="3" fontId="8" fillId="0" borderId="20" xfId="65" applyNumberFormat="1" applyFont="1" applyFill="1" applyBorder="1" applyAlignment="1" applyProtection="1">
      <alignment horizontal="right"/>
      <protection/>
    </xf>
    <xf numFmtId="0" fontId="0" fillId="0" borderId="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5" fillId="0" borderId="55" xfId="68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14" xfId="61" applyFont="1" applyBorder="1" applyAlignment="1">
      <alignment/>
      <protection/>
    </xf>
    <xf numFmtId="3" fontId="16" fillId="33" borderId="27" xfId="65" applyNumberFormat="1" applyFont="1" applyFill="1" applyBorder="1" applyAlignment="1" applyProtection="1">
      <alignment horizontal="right"/>
      <protection/>
    </xf>
    <xf numFmtId="0" fontId="0" fillId="0" borderId="12" xfId="65" applyFill="1" applyBorder="1" applyAlignment="1" applyProtection="1">
      <alignment horizontal="right"/>
      <protection locked="0"/>
    </xf>
    <xf numFmtId="3" fontId="17" fillId="33" borderId="30" xfId="65" applyNumberFormat="1" applyFont="1" applyFill="1" applyBorder="1" applyAlignment="1" applyProtection="1">
      <alignment horizontal="right"/>
      <protection/>
    </xf>
    <xf numFmtId="3" fontId="16" fillId="33" borderId="30" xfId="65" applyNumberFormat="1" applyFont="1" applyFill="1" applyBorder="1" applyAlignment="1" applyProtection="1">
      <alignment horizontal="right"/>
      <protection/>
    </xf>
    <xf numFmtId="3" fontId="16" fillId="33" borderId="67" xfId="65" applyNumberFormat="1" applyFont="1" applyFill="1" applyBorder="1" applyAlignment="1" applyProtection="1">
      <alignment horizontal="right"/>
      <protection/>
    </xf>
    <xf numFmtId="0" fontId="3" fillId="0" borderId="0" xfId="68">
      <alignment/>
      <protection/>
    </xf>
    <xf numFmtId="0" fontId="3" fillId="0" borderId="0" xfId="68" applyFont="1">
      <alignment/>
      <protection/>
    </xf>
    <xf numFmtId="0" fontId="15" fillId="0" borderId="0" xfId="68" applyFont="1">
      <alignment/>
      <protection/>
    </xf>
    <xf numFmtId="0" fontId="5" fillId="0" borderId="0" xfId="73">
      <alignment/>
      <protection/>
    </xf>
    <xf numFmtId="0" fontId="25" fillId="0" borderId="0" xfId="68" applyFont="1">
      <alignment/>
      <protection/>
    </xf>
    <xf numFmtId="0" fontId="15" fillId="0" borderId="11" xfId="68" applyFont="1" applyBorder="1">
      <alignment/>
      <protection/>
    </xf>
    <xf numFmtId="0" fontId="14" fillId="34" borderId="12" xfId="68" applyFont="1" applyFill="1" applyBorder="1">
      <alignment/>
      <protection/>
    </xf>
    <xf numFmtId="0" fontId="8" fillId="0" borderId="12" xfId="68" applyFont="1" applyBorder="1">
      <alignment/>
      <protection/>
    </xf>
    <xf numFmtId="166" fontId="3" fillId="0" borderId="12" xfId="44" applyNumberFormat="1" applyFont="1" applyBorder="1" applyAlignment="1">
      <alignment/>
    </xf>
    <xf numFmtId="0" fontId="3" fillId="0" borderId="12" xfId="68" applyFont="1" applyBorder="1">
      <alignment/>
      <protection/>
    </xf>
    <xf numFmtId="0" fontId="5" fillId="0" borderId="12" xfId="68" applyFont="1" applyBorder="1">
      <alignment/>
      <protection/>
    </xf>
    <xf numFmtId="166" fontId="14" fillId="34" borderId="12" xfId="44" applyNumberFormat="1" applyFont="1" applyFill="1" applyBorder="1" applyAlignment="1">
      <alignment/>
    </xf>
    <xf numFmtId="0" fontId="5" fillId="0" borderId="0" xfId="71">
      <alignment/>
      <protection/>
    </xf>
    <xf numFmtId="0" fontId="13" fillId="34" borderId="22" xfId="68" applyFont="1" applyFill="1" applyBorder="1" applyAlignment="1">
      <alignment wrapText="1"/>
      <protection/>
    </xf>
    <xf numFmtId="0" fontId="13" fillId="34" borderId="22" xfId="68" applyFont="1" applyFill="1" applyBorder="1">
      <alignment/>
      <protection/>
    </xf>
    <xf numFmtId="166" fontId="3" fillId="0" borderId="12" xfId="44" applyNumberFormat="1" applyFont="1" applyFill="1" applyBorder="1" applyAlignment="1">
      <alignment/>
    </xf>
    <xf numFmtId="166" fontId="15" fillId="0" borderId="22" xfId="40" applyNumberFormat="1" applyFont="1" applyFill="1" applyBorder="1" applyAlignment="1" applyProtection="1">
      <alignment horizontal="right"/>
      <protection locked="0"/>
    </xf>
    <xf numFmtId="0" fontId="5" fillId="0" borderId="24" xfId="64" applyFont="1" applyBorder="1" applyAlignment="1">
      <alignment horizontal="left"/>
      <protection/>
    </xf>
    <xf numFmtId="166" fontId="15" fillId="0" borderId="13" xfId="40" applyNumberFormat="1" applyFont="1" applyFill="1" applyBorder="1" applyAlignment="1" applyProtection="1">
      <alignment horizontal="right"/>
      <protection locked="0"/>
    </xf>
    <xf numFmtId="0" fontId="0" fillId="45" borderId="16" xfId="0" applyFont="1" applyFill="1" applyBorder="1" applyAlignment="1">
      <alignment horizontal="left"/>
    </xf>
    <xf numFmtId="166" fontId="15" fillId="45" borderId="15" xfId="40" applyNumberFormat="1" applyFont="1" applyFill="1" applyBorder="1" applyAlignment="1" applyProtection="1">
      <alignment horizontal="right"/>
      <protection locked="0"/>
    </xf>
    <xf numFmtId="0" fontId="0" fillId="0" borderId="22" xfId="64" applyFont="1" applyBorder="1">
      <alignment/>
      <protection/>
    </xf>
    <xf numFmtId="0" fontId="0" fillId="45" borderId="13" xfId="0" applyFont="1" applyFill="1" applyBorder="1" applyAlignment="1">
      <alignment horizontal="left"/>
    </xf>
    <xf numFmtId="166" fontId="15" fillId="45" borderId="23" xfId="40" applyNumberFormat="1" applyFont="1" applyFill="1" applyBorder="1" applyAlignment="1" applyProtection="1">
      <alignment horizontal="right"/>
      <protection locked="0"/>
    </xf>
    <xf numFmtId="0" fontId="0" fillId="0" borderId="24" xfId="64" applyFont="1" applyBorder="1">
      <alignment/>
      <protection/>
    </xf>
    <xf numFmtId="0" fontId="7" fillId="0" borderId="12" xfId="68" applyFont="1" applyBorder="1">
      <alignment/>
      <protection/>
    </xf>
    <xf numFmtId="0" fontId="0" fillId="48" borderId="20" xfId="0" applyFill="1" applyBorder="1" applyAlignment="1">
      <alignment/>
    </xf>
    <xf numFmtId="0" fontId="0" fillId="48" borderId="20" xfId="0" applyFont="1" applyFill="1" applyBorder="1" applyAlignment="1">
      <alignment/>
    </xf>
    <xf numFmtId="0" fontId="4" fillId="45" borderId="21" xfId="65" applyFont="1" applyFill="1" applyBorder="1" applyAlignment="1" applyProtection="1">
      <alignment horizontal="left"/>
      <protection locked="0"/>
    </xf>
    <xf numFmtId="0" fontId="20" fillId="34" borderId="30" xfId="0" applyFont="1" applyFill="1" applyBorder="1" applyAlignment="1">
      <alignment/>
    </xf>
    <xf numFmtId="0" fontId="4" fillId="45" borderId="20" xfId="0" applyFont="1" applyFill="1" applyBorder="1" applyAlignment="1">
      <alignment/>
    </xf>
    <xf numFmtId="0" fontId="4" fillId="47" borderId="22" xfId="0" applyFont="1" applyFill="1" applyBorder="1" applyAlignment="1">
      <alignment/>
    </xf>
    <xf numFmtId="0" fontId="4" fillId="47" borderId="20" xfId="0" applyFont="1" applyFill="1" applyBorder="1" applyAlignment="1">
      <alignment/>
    </xf>
    <xf numFmtId="0" fontId="4" fillId="47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0" xfId="0" applyFont="1" applyBorder="1" applyAlignment="1">
      <alignment/>
    </xf>
    <xf numFmtId="3" fontId="8" fillId="0" borderId="71" xfId="65" applyNumberFormat="1" applyFont="1" applyFill="1" applyBorder="1" applyAlignment="1" applyProtection="1">
      <alignment horizontal="right"/>
      <protection/>
    </xf>
    <xf numFmtId="3" fontId="8" fillId="0" borderId="69" xfId="65" applyNumberFormat="1" applyFont="1" applyFill="1" applyBorder="1" applyAlignment="1" applyProtection="1">
      <alignment horizontal="right"/>
      <protection/>
    </xf>
    <xf numFmtId="3" fontId="8" fillId="0" borderId="72" xfId="65" applyNumberFormat="1" applyFont="1" applyFill="1" applyBorder="1" applyAlignment="1" applyProtection="1">
      <alignment horizontal="right"/>
      <protection/>
    </xf>
    <xf numFmtId="3" fontId="0" fillId="33" borderId="27" xfId="64" applyNumberFormat="1" applyFill="1" applyBorder="1" applyProtection="1">
      <alignment/>
      <protection locked="0"/>
    </xf>
    <xf numFmtId="3" fontId="0" fillId="33" borderId="18" xfId="64" applyNumberFormat="1" applyFill="1" applyBorder="1" applyProtection="1">
      <alignment/>
      <protection locked="0"/>
    </xf>
    <xf numFmtId="3" fontId="0" fillId="33" borderId="19" xfId="64" applyNumberFormat="1" applyFill="1" applyBorder="1" applyProtection="1">
      <alignment/>
      <protection locked="0"/>
    </xf>
    <xf numFmtId="166" fontId="5" fillId="41" borderId="20" xfId="40" applyNumberFormat="1" applyFont="1" applyFill="1" applyBorder="1" applyAlignment="1">
      <alignment/>
    </xf>
    <xf numFmtId="0" fontId="5" fillId="0" borderId="12" xfId="72" applyFont="1" applyBorder="1">
      <alignment/>
      <protection/>
    </xf>
    <xf numFmtId="166" fontId="5" fillId="41" borderId="12" xfId="40" applyNumberFormat="1" applyFont="1" applyFill="1" applyBorder="1" applyAlignment="1">
      <alignment/>
    </xf>
    <xf numFmtId="0" fontId="5" fillId="0" borderId="24" xfId="72" applyFont="1" applyBorder="1">
      <alignment/>
      <protection/>
    </xf>
    <xf numFmtId="166" fontId="5" fillId="41" borderId="24" xfId="40" applyNumberFormat="1" applyFont="1" applyFill="1" applyBorder="1" applyAlignment="1">
      <alignment/>
    </xf>
    <xf numFmtId="0" fontId="5" fillId="45" borderId="12" xfId="65" applyFont="1" applyFill="1" applyBorder="1" applyAlignment="1">
      <alignment horizontal="left"/>
      <protection/>
    </xf>
    <xf numFmtId="0" fontId="6" fillId="45" borderId="27" xfId="65" applyFont="1" applyFill="1" applyBorder="1" applyAlignment="1">
      <alignment horizontal="left"/>
      <protection/>
    </xf>
    <xf numFmtId="0" fontId="5" fillId="0" borderId="20" xfId="65" applyFont="1" applyBorder="1" applyAlignment="1">
      <alignment horizontal="left"/>
      <protection/>
    </xf>
    <xf numFmtId="0" fontId="5" fillId="0" borderId="20" xfId="64" applyFont="1" applyBorder="1" applyAlignment="1">
      <alignment horizontal="left"/>
      <protection/>
    </xf>
    <xf numFmtId="0" fontId="4" fillId="0" borderId="73" xfId="65" applyFont="1" applyBorder="1" applyAlignment="1" applyProtection="1">
      <alignment horizontal="left"/>
      <protection locked="0"/>
    </xf>
    <xf numFmtId="0" fontId="4" fillId="0" borderId="16" xfId="65" applyFont="1" applyBorder="1" applyAlignment="1" applyProtection="1">
      <alignment horizontal="left"/>
      <protection locked="0"/>
    </xf>
    <xf numFmtId="0" fontId="4" fillId="0" borderId="17" xfId="65" applyFont="1" applyBorder="1" applyAlignment="1" applyProtection="1">
      <alignment horizontal="left"/>
      <protection locked="0"/>
    </xf>
    <xf numFmtId="0" fontId="20" fillId="47" borderId="36" xfId="65" applyFont="1" applyFill="1" applyBorder="1" applyAlignment="1" applyProtection="1">
      <alignment horizontal="left"/>
      <protection locked="0"/>
    </xf>
    <xf numFmtId="0" fontId="20" fillId="47" borderId="18" xfId="65" applyFont="1" applyFill="1" applyBorder="1" applyAlignment="1" applyProtection="1">
      <alignment horizontal="left"/>
      <protection locked="0"/>
    </xf>
    <xf numFmtId="0" fontId="20" fillId="47" borderId="19" xfId="65" applyFont="1" applyFill="1" applyBorder="1" applyAlignment="1" applyProtection="1">
      <alignment horizontal="left"/>
      <protection locked="0"/>
    </xf>
    <xf numFmtId="0" fontId="4" fillId="0" borderId="55" xfId="65" applyFont="1" applyBorder="1" applyAlignment="1" applyProtection="1">
      <alignment horizontal="left"/>
      <protection locked="0"/>
    </xf>
    <xf numFmtId="167" fontId="0" fillId="45" borderId="0" xfId="65" applyNumberFormat="1" applyFill="1">
      <alignment/>
      <protection/>
    </xf>
    <xf numFmtId="166" fontId="15" fillId="45" borderId="20" xfId="44" applyNumberFormat="1" applyFont="1" applyFill="1" applyBorder="1" applyAlignment="1" applyProtection="1">
      <alignment horizontal="right"/>
      <protection locked="0"/>
    </xf>
    <xf numFmtId="166" fontId="15" fillId="45" borderId="22" xfId="44" applyNumberFormat="1" applyFont="1" applyFill="1" applyBorder="1" applyAlignment="1" applyProtection="1">
      <alignment horizontal="right"/>
      <protection/>
    </xf>
    <xf numFmtId="166" fontId="15" fillId="45" borderId="14" xfId="44" applyNumberFormat="1" applyFont="1" applyFill="1" applyBorder="1" applyAlignment="1" applyProtection="1">
      <alignment horizontal="right"/>
      <protection locked="0"/>
    </xf>
    <xf numFmtId="167" fontId="0" fillId="0" borderId="0" xfId="65" applyNumberFormat="1" applyBorder="1">
      <alignment/>
      <protection/>
    </xf>
    <xf numFmtId="0" fontId="0" fillId="0" borderId="0" xfId="65" applyBorder="1">
      <alignment/>
      <protection/>
    </xf>
    <xf numFmtId="3" fontId="8" fillId="45" borderId="46" xfId="65" applyNumberFormat="1" applyFont="1" applyFill="1" applyBorder="1" applyAlignment="1" applyProtection="1">
      <alignment horizontal="right"/>
      <protection locked="0"/>
    </xf>
    <xf numFmtId="0" fontId="8" fillId="45" borderId="46" xfId="65" applyFont="1" applyFill="1" applyBorder="1" applyAlignment="1" applyProtection="1">
      <alignment horizontal="right"/>
      <protection locked="0"/>
    </xf>
    <xf numFmtId="3" fontId="8" fillId="45" borderId="20" xfId="65" applyNumberFormat="1" applyFont="1" applyFill="1" applyBorder="1" applyAlignment="1" applyProtection="1">
      <alignment horizontal="right"/>
      <protection locked="0"/>
    </xf>
    <xf numFmtId="0" fontId="8" fillId="45" borderId="22" xfId="65" applyFont="1" applyFill="1" applyBorder="1" applyAlignment="1" applyProtection="1">
      <alignment horizontal="right"/>
      <protection locked="0"/>
    </xf>
    <xf numFmtId="0" fontId="8" fillId="45" borderId="68" xfId="65" applyFont="1" applyFill="1" applyBorder="1" applyAlignment="1" applyProtection="1">
      <alignment horizontal="right"/>
      <protection locked="0"/>
    </xf>
    <xf numFmtId="0" fontId="4" fillId="0" borderId="13" xfId="65" applyFont="1" applyBorder="1" applyAlignment="1" applyProtection="1">
      <alignment horizontal="left"/>
      <protection locked="0"/>
    </xf>
    <xf numFmtId="0" fontId="4" fillId="0" borderId="14" xfId="65" applyFont="1" applyBorder="1" applyAlignment="1" applyProtection="1">
      <alignment horizontal="left"/>
      <protection locked="0"/>
    </xf>
    <xf numFmtId="0" fontId="8" fillId="45" borderId="24" xfId="65" applyFont="1" applyFill="1" applyBorder="1" applyAlignment="1" applyProtection="1">
      <alignment horizontal="right"/>
      <protection locked="0"/>
    </xf>
    <xf numFmtId="0" fontId="8" fillId="45" borderId="63" xfId="65" applyFont="1" applyFill="1" applyBorder="1" applyAlignment="1" applyProtection="1">
      <alignment horizontal="right"/>
      <protection locked="0"/>
    </xf>
    <xf numFmtId="0" fontId="0" fillId="45" borderId="46" xfId="65" applyFont="1" applyFill="1" applyBorder="1" applyAlignment="1" applyProtection="1">
      <alignment horizontal="right"/>
      <protection locked="0"/>
    </xf>
    <xf numFmtId="166" fontId="5" fillId="0" borderId="0" xfId="73" applyNumberFormat="1">
      <alignment/>
      <protection/>
    </xf>
    <xf numFmtId="0" fontId="4" fillId="0" borderId="16" xfId="64" applyFont="1" applyBorder="1" applyAlignment="1" applyProtection="1">
      <alignment horizontal="left"/>
      <protection locked="0"/>
    </xf>
    <xf numFmtId="0" fontId="4" fillId="0" borderId="17" xfId="64" applyFont="1" applyBorder="1" applyAlignment="1" applyProtection="1">
      <alignment horizontal="left"/>
      <protection locked="0"/>
    </xf>
    <xf numFmtId="0" fontId="4" fillId="0" borderId="36" xfId="64" applyFont="1" applyBorder="1" applyAlignment="1" applyProtection="1">
      <alignment horizontal="left"/>
      <protection locked="0"/>
    </xf>
    <xf numFmtId="0" fontId="4" fillId="0" borderId="73" xfId="64" applyFont="1" applyBorder="1" applyAlignment="1" applyProtection="1">
      <alignment horizontal="left"/>
      <protection locked="0"/>
    </xf>
    <xf numFmtId="3" fontId="0" fillId="0" borderId="51" xfId="64" applyNumberFormat="1" applyBorder="1" applyProtection="1">
      <alignment/>
      <protection locked="0"/>
    </xf>
    <xf numFmtId="0" fontId="0" fillId="0" borderId="22" xfId="64" applyBorder="1" applyProtection="1">
      <alignment/>
      <protection locked="0"/>
    </xf>
    <xf numFmtId="3" fontId="8" fillId="45" borderId="74" xfId="64" applyNumberFormat="1" applyFont="1" applyFill="1" applyBorder="1" applyAlignment="1" applyProtection="1">
      <alignment horizontal="right"/>
      <protection locked="0"/>
    </xf>
    <xf numFmtId="0" fontId="8" fillId="45" borderId="24" xfId="64" applyFont="1" applyFill="1" applyBorder="1" applyAlignment="1" applyProtection="1">
      <alignment horizontal="right"/>
      <protection locked="0"/>
    </xf>
    <xf numFmtId="0" fontId="8" fillId="0" borderId="1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4" xfId="0" applyFont="1" applyFill="1" applyBorder="1" applyAlignment="1">
      <alignment/>
    </xf>
    <xf numFmtId="0" fontId="20" fillId="0" borderId="75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45" borderId="0" xfId="0" applyFont="1" applyFill="1" applyAlignment="1">
      <alignment/>
    </xf>
    <xf numFmtId="0" fontId="0" fillId="45" borderId="0" xfId="0" applyFill="1" applyAlignment="1">
      <alignment/>
    </xf>
    <xf numFmtId="0" fontId="5" fillId="45" borderId="0" xfId="0" applyFont="1" applyFill="1" applyAlignment="1">
      <alignment/>
    </xf>
    <xf numFmtId="0" fontId="5" fillId="0" borderId="10" xfId="65" applyFont="1" applyBorder="1" applyAlignment="1">
      <alignment horizontal="left"/>
      <protection/>
    </xf>
    <xf numFmtId="0" fontId="5" fillId="0" borderId="0" xfId="65" applyFont="1" applyBorder="1" applyAlignment="1">
      <alignment horizontal="left"/>
      <protection/>
    </xf>
    <xf numFmtId="0" fontId="5" fillId="0" borderId="11" xfId="65" applyFont="1" applyBorder="1" applyAlignment="1">
      <alignment horizontal="left"/>
      <protection/>
    </xf>
    <xf numFmtId="0" fontId="5" fillId="0" borderId="13" xfId="65" applyFont="1" applyBorder="1" applyAlignment="1">
      <alignment horizontal="left"/>
      <protection/>
    </xf>
    <xf numFmtId="0" fontId="0" fillId="0" borderId="13" xfId="61" applyBorder="1" applyAlignment="1">
      <alignment horizontal="left"/>
      <protection/>
    </xf>
    <xf numFmtId="0" fontId="6" fillId="42" borderId="22" xfId="65" applyFont="1" applyFill="1" applyBorder="1" applyAlignment="1">
      <alignment horizontal="center"/>
      <protection/>
    </xf>
    <xf numFmtId="0" fontId="6" fillId="36" borderId="28" xfId="65" applyFont="1" applyFill="1" applyBorder="1" applyAlignment="1">
      <alignment horizontal="left"/>
      <protection/>
    </xf>
    <xf numFmtId="0" fontId="6" fillId="36" borderId="26" xfId="65" applyFont="1" applyFill="1" applyBorder="1" applyAlignment="1">
      <alignment horizontal="left"/>
      <protection/>
    </xf>
    <xf numFmtId="0" fontId="6" fillId="34" borderId="23" xfId="65" applyFont="1" applyFill="1" applyBorder="1" applyAlignment="1">
      <alignment horizontal="left"/>
      <protection/>
    </xf>
    <xf numFmtId="0" fontId="6" fillId="34" borderId="13" xfId="65" applyFont="1" applyFill="1" applyBorder="1" applyAlignment="1">
      <alignment horizontal="left"/>
      <protection/>
    </xf>
    <xf numFmtId="0" fontId="6" fillId="34" borderId="14" xfId="65" applyFont="1" applyFill="1" applyBorder="1" applyAlignment="1">
      <alignment horizontal="left"/>
      <protection/>
    </xf>
    <xf numFmtId="0" fontId="5" fillId="0" borderId="27" xfId="65" applyFont="1" applyBorder="1" applyAlignment="1">
      <alignment/>
      <protection/>
    </xf>
    <xf numFmtId="0" fontId="5" fillId="0" borderId="18" xfId="65" applyFont="1" applyBorder="1" applyAlignment="1">
      <alignment/>
      <protection/>
    </xf>
    <xf numFmtId="0" fontId="5" fillId="0" borderId="20" xfId="65" applyFont="1" applyBorder="1" applyAlignment="1">
      <alignment/>
      <protection/>
    </xf>
    <xf numFmtId="0" fontId="0" fillId="0" borderId="20" xfId="65" applyFont="1" applyBorder="1" applyAlignment="1">
      <alignment/>
      <protection/>
    </xf>
    <xf numFmtId="0" fontId="6" fillId="34" borderId="12" xfId="65" applyFont="1" applyFill="1" applyBorder="1" applyAlignment="1">
      <alignment horizontal="left"/>
      <protection/>
    </xf>
    <xf numFmtId="0" fontId="5" fillId="0" borderId="27" xfId="65" applyFont="1" applyBorder="1" applyAlignment="1">
      <alignment horizontal="left"/>
      <protection/>
    </xf>
    <xf numFmtId="0" fontId="0" fillId="0" borderId="18" xfId="65" applyFont="1" applyBorder="1" applyAlignment="1">
      <alignment horizontal="left"/>
      <protection/>
    </xf>
    <xf numFmtId="0" fontId="0" fillId="0" borderId="19" xfId="65" applyFont="1" applyBorder="1" applyAlignment="1">
      <alignment horizontal="left"/>
      <protection/>
    </xf>
    <xf numFmtId="0" fontId="5" fillId="0" borderId="10" xfId="65" applyFont="1" applyBorder="1" applyAlignment="1">
      <alignment/>
      <protection/>
    </xf>
    <xf numFmtId="0" fontId="5" fillId="0" borderId="0" xfId="65" applyFont="1" applyBorder="1" applyAlignment="1">
      <alignment/>
      <protection/>
    </xf>
    <xf numFmtId="0" fontId="5" fillId="0" borderId="11" xfId="65" applyFont="1" applyBorder="1" applyAlignment="1">
      <alignment/>
      <protection/>
    </xf>
    <xf numFmtId="0" fontId="5" fillId="0" borderId="15" xfId="65" applyFont="1" applyBorder="1" applyAlignment="1">
      <alignment/>
      <protection/>
    </xf>
    <xf numFmtId="0" fontId="5" fillId="0" borderId="16" xfId="65" applyFont="1" applyBorder="1" applyAlignment="1">
      <alignment/>
      <protection/>
    </xf>
    <xf numFmtId="0" fontId="6" fillId="40" borderId="12" xfId="65" applyFont="1" applyFill="1" applyBorder="1" applyAlignment="1">
      <alignment horizontal="left"/>
      <protection/>
    </xf>
    <xf numFmtId="0" fontId="5" fillId="40" borderId="12" xfId="65" applyFont="1" applyFill="1" applyBorder="1" applyAlignment="1">
      <alignment horizontal="left"/>
      <protection/>
    </xf>
    <xf numFmtId="0" fontId="6" fillId="0" borderId="12" xfId="65" applyFont="1" applyBorder="1" applyAlignment="1">
      <alignment horizontal="left"/>
      <protection/>
    </xf>
    <xf numFmtId="0" fontId="5" fillId="0" borderId="12" xfId="65" applyFont="1" applyBorder="1" applyAlignment="1">
      <alignment horizontal="left"/>
      <protection/>
    </xf>
    <xf numFmtId="0" fontId="5" fillId="0" borderId="18" xfId="65" applyFont="1" applyBorder="1" applyAlignment="1">
      <alignment horizontal="left"/>
      <protection/>
    </xf>
    <xf numFmtId="0" fontId="5" fillId="0" borderId="19" xfId="65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11" xfId="61" applyBorder="1" applyAlignment="1">
      <alignment horizontal="left"/>
      <protection/>
    </xf>
    <xf numFmtId="0" fontId="0" fillId="0" borderId="0" xfId="61" applyAlignment="1">
      <alignment/>
      <protection/>
    </xf>
    <xf numFmtId="0" fontId="0" fillId="0" borderId="11" xfId="61" applyBorder="1" applyAlignment="1">
      <alignment/>
      <protection/>
    </xf>
    <xf numFmtId="0" fontId="5" fillId="0" borderId="22" xfId="65" applyFont="1" applyBorder="1" applyAlignment="1">
      <alignment horizontal="left"/>
      <protection/>
    </xf>
    <xf numFmtId="0" fontId="5" fillId="0" borderId="20" xfId="65" applyFont="1" applyBorder="1" applyAlignment="1">
      <alignment horizontal="left"/>
      <protection/>
    </xf>
    <xf numFmtId="0" fontId="5" fillId="0" borderId="24" xfId="65" applyFont="1" applyBorder="1" applyAlignment="1">
      <alignment horizontal="left"/>
      <protection/>
    </xf>
    <xf numFmtId="0" fontId="0" fillId="0" borderId="0" xfId="61" applyAlignment="1">
      <alignment horizontal="left"/>
      <protection/>
    </xf>
    <xf numFmtId="0" fontId="0" fillId="0" borderId="0" xfId="61" applyBorder="1" applyAlignment="1">
      <alignment/>
      <protection/>
    </xf>
    <xf numFmtId="0" fontId="6" fillId="45" borderId="27" xfId="65" applyFont="1" applyFill="1" applyBorder="1" applyAlignment="1">
      <alignment horizontal="left"/>
      <protection/>
    </xf>
    <xf numFmtId="0" fontId="16" fillId="45" borderId="18" xfId="65" applyFont="1" applyFill="1" applyBorder="1" applyAlignment="1">
      <alignment horizontal="left"/>
      <protection/>
    </xf>
    <xf numFmtId="0" fontId="16" fillId="45" borderId="19" xfId="65" applyFont="1" applyFill="1" applyBorder="1" applyAlignment="1">
      <alignment horizontal="left"/>
      <protection/>
    </xf>
    <xf numFmtId="0" fontId="6" fillId="47" borderId="28" xfId="65" applyFont="1" applyFill="1" applyBorder="1" applyAlignment="1">
      <alignment horizontal="left"/>
      <protection/>
    </xf>
    <xf numFmtId="0" fontId="0" fillId="47" borderId="26" xfId="65" applyFont="1" applyFill="1" applyBorder="1" applyAlignment="1">
      <alignment horizontal="left"/>
      <protection/>
    </xf>
    <xf numFmtId="0" fontId="0" fillId="0" borderId="12" xfId="65" applyFont="1" applyBorder="1" applyAlignment="1">
      <alignment horizontal="left"/>
      <protection/>
    </xf>
    <xf numFmtId="0" fontId="6" fillId="0" borderId="27" xfId="65" applyFont="1" applyBorder="1" applyAlignment="1">
      <alignment horizontal="left"/>
      <protection/>
    </xf>
    <xf numFmtId="0" fontId="16" fillId="0" borderId="18" xfId="65" applyFont="1" applyBorder="1" applyAlignment="1">
      <alignment horizontal="left"/>
      <protection/>
    </xf>
    <xf numFmtId="0" fontId="16" fillId="0" borderId="19" xfId="65" applyFont="1" applyBorder="1" applyAlignment="1">
      <alignment horizontal="left"/>
      <protection/>
    </xf>
    <xf numFmtId="0" fontId="6" fillId="47" borderId="12" xfId="65" applyFont="1" applyFill="1" applyBorder="1" applyAlignment="1">
      <alignment/>
      <protection/>
    </xf>
    <xf numFmtId="0" fontId="0" fillId="0" borderId="18" xfId="61" applyFont="1" applyBorder="1" applyAlignment="1">
      <alignment horizontal="left"/>
      <protection/>
    </xf>
    <xf numFmtId="0" fontId="0" fillId="0" borderId="19" xfId="61" applyFont="1" applyBorder="1" applyAlignment="1">
      <alignment horizontal="left"/>
      <protection/>
    </xf>
    <xf numFmtId="0" fontId="6" fillId="36" borderId="12" xfId="65" applyFont="1" applyFill="1" applyBorder="1" applyAlignment="1">
      <alignment horizontal="left"/>
      <protection/>
    </xf>
    <xf numFmtId="0" fontId="6" fillId="33" borderId="12" xfId="65" applyFont="1" applyFill="1" applyBorder="1" applyAlignment="1">
      <alignment horizontal="left"/>
      <protection/>
    </xf>
    <xf numFmtId="0" fontId="5" fillId="45" borderId="12" xfId="65" applyFont="1" applyFill="1" applyBorder="1" applyAlignment="1">
      <alignment horizontal="left"/>
      <protection/>
    </xf>
    <xf numFmtId="0" fontId="5" fillId="45" borderId="24" xfId="65" applyFont="1" applyFill="1" applyBorder="1" applyAlignment="1">
      <alignment horizontal="left"/>
      <protection/>
    </xf>
    <xf numFmtId="0" fontId="0" fillId="33" borderId="12" xfId="65" applyFont="1" applyFill="1" applyBorder="1" applyAlignment="1">
      <alignment horizontal="left"/>
      <protection/>
    </xf>
    <xf numFmtId="0" fontId="6" fillId="36" borderId="27" xfId="65" applyFont="1" applyFill="1" applyBorder="1" applyAlignment="1">
      <alignment horizontal="left"/>
      <protection/>
    </xf>
    <xf numFmtId="0" fontId="0" fillId="36" borderId="18" xfId="61" applyFill="1" applyBorder="1" applyAlignment="1">
      <alignment horizontal="left"/>
      <protection/>
    </xf>
    <xf numFmtId="0" fontId="0" fillId="36" borderId="19" xfId="61" applyFill="1" applyBorder="1" applyAlignment="1">
      <alignment horizontal="left"/>
      <protection/>
    </xf>
    <xf numFmtId="0" fontId="6" fillId="33" borderId="12" xfId="64" applyFont="1" applyFill="1" applyBorder="1" applyAlignment="1">
      <alignment horizontal="left"/>
      <protection/>
    </xf>
    <xf numFmtId="0" fontId="5" fillId="45" borderId="12" xfId="64" applyFont="1" applyFill="1" applyBorder="1" applyAlignment="1">
      <alignment horizontal="left"/>
      <protection/>
    </xf>
    <xf numFmtId="0" fontId="0" fillId="33" borderId="12" xfId="64" applyFont="1" applyFill="1" applyBorder="1" applyAlignment="1">
      <alignment horizontal="left"/>
      <protection/>
    </xf>
    <xf numFmtId="0" fontId="6" fillId="36" borderId="27" xfId="64" applyFont="1" applyFill="1" applyBorder="1" applyAlignment="1">
      <alignment horizontal="left"/>
      <protection/>
    </xf>
    <xf numFmtId="0" fontId="0" fillId="36" borderId="18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6" fillId="0" borderId="15" xfId="64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3" xfId="64" applyFont="1" applyBorder="1" applyAlignment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27" xfId="64" applyFont="1" applyBorder="1" applyAlignment="1">
      <alignment/>
      <protection/>
    </xf>
    <xf numFmtId="0" fontId="5" fillId="0" borderId="18" xfId="64" applyFont="1" applyBorder="1" applyAlignment="1">
      <alignment/>
      <protection/>
    </xf>
    <xf numFmtId="0" fontId="6" fillId="36" borderId="12" xfId="64" applyFont="1" applyFill="1" applyBorder="1" applyAlignment="1">
      <alignment horizontal="left"/>
      <protection/>
    </xf>
    <xf numFmtId="0" fontId="5" fillId="0" borderId="10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27" xfId="64" applyFont="1" applyBorder="1" applyAlignment="1">
      <alignment horizontal="left"/>
      <protection/>
    </xf>
    <xf numFmtId="0" fontId="16" fillId="0" borderId="18" xfId="64" applyFont="1" applyBorder="1" applyAlignment="1">
      <alignment horizontal="left"/>
      <protection/>
    </xf>
    <xf numFmtId="0" fontId="16" fillId="0" borderId="19" xfId="64" applyFont="1" applyBorder="1" applyAlignment="1">
      <alignment horizontal="left"/>
      <protection/>
    </xf>
    <xf numFmtId="0" fontId="6" fillId="0" borderId="12" xfId="64" applyFont="1" applyBorder="1" applyAlignment="1">
      <alignment horizontal="left"/>
      <protection/>
    </xf>
    <xf numFmtId="0" fontId="0" fillId="0" borderId="12" xfId="64" applyFont="1" applyBorder="1" applyAlignment="1">
      <alignment horizontal="left"/>
      <protection/>
    </xf>
    <xf numFmtId="0" fontId="5" fillId="0" borderId="20" xfId="64" applyFont="1" applyBorder="1" applyAlignment="1">
      <alignment horizontal="left"/>
      <protection/>
    </xf>
    <xf numFmtId="0" fontId="6" fillId="46" borderId="12" xfId="64" applyFont="1" applyFill="1" applyBorder="1" applyAlignment="1">
      <alignment/>
      <protection/>
    </xf>
    <xf numFmtId="0" fontId="6" fillId="46" borderId="27" xfId="64" applyFont="1" applyFill="1" applyBorder="1" applyAlignment="1">
      <alignment horizontal="left"/>
      <protection/>
    </xf>
    <xf numFmtId="0" fontId="16" fillId="46" borderId="18" xfId="64" applyFont="1" applyFill="1" applyBorder="1" applyAlignment="1">
      <alignment horizontal="left"/>
      <protection/>
    </xf>
    <xf numFmtId="0" fontId="16" fillId="46" borderId="19" xfId="64" applyFont="1" applyFill="1" applyBorder="1" applyAlignment="1">
      <alignment horizontal="left"/>
      <protection/>
    </xf>
    <xf numFmtId="0" fontId="6" fillId="46" borderId="28" xfId="64" applyFont="1" applyFill="1" applyBorder="1" applyAlignment="1">
      <alignment horizontal="left"/>
      <protection/>
    </xf>
    <xf numFmtId="0" fontId="0" fillId="46" borderId="26" xfId="64" applyFont="1" applyFill="1" applyBorder="1" applyAlignment="1">
      <alignment horizontal="left"/>
      <protection/>
    </xf>
    <xf numFmtId="0" fontId="5" fillId="0" borderId="22" xfId="64" applyFont="1" applyBorder="1" applyAlignment="1">
      <alignment horizontal="left"/>
      <protection/>
    </xf>
    <xf numFmtId="0" fontId="5" fillId="0" borderId="1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64" applyFont="1" applyBorder="1" applyAlignment="1">
      <alignment/>
      <protection/>
    </xf>
    <xf numFmtId="0" fontId="5" fillId="0" borderId="11" xfId="64" applyFont="1" applyBorder="1" applyAlignment="1">
      <alignment/>
      <protection/>
    </xf>
    <xf numFmtId="0" fontId="5" fillId="0" borderId="0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27" xfId="64" applyFont="1" applyBorder="1" applyAlignment="1">
      <alignment horizontal="left"/>
      <protection/>
    </xf>
    <xf numFmtId="0" fontId="5" fillId="0" borderId="18" xfId="64" applyFont="1" applyBorder="1" applyAlignment="1">
      <alignment horizontal="left"/>
      <protection/>
    </xf>
    <xf numFmtId="0" fontId="5" fillId="0" borderId="19" xfId="64" applyFont="1" applyBorder="1" applyAlignment="1">
      <alignment horizontal="left"/>
      <protection/>
    </xf>
    <xf numFmtId="0" fontId="6" fillId="40" borderId="12" xfId="64" applyFont="1" applyFill="1" applyBorder="1" applyAlignment="1">
      <alignment horizontal="left"/>
      <protection/>
    </xf>
    <xf numFmtId="0" fontId="5" fillId="40" borderId="12" xfId="64" applyFont="1" applyFill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24" xfId="64" applyFont="1" applyBorder="1" applyAlignment="1">
      <alignment/>
      <protection/>
    </xf>
    <xf numFmtId="0" fontId="0" fillId="0" borderId="24" xfId="64" applyFont="1" applyBorder="1" applyAlignment="1">
      <alignment/>
      <protection/>
    </xf>
    <xf numFmtId="0" fontId="5" fillId="0" borderId="15" xfId="64" applyFont="1" applyBorder="1" applyAlignment="1">
      <alignment/>
      <protection/>
    </xf>
    <xf numFmtId="0" fontId="5" fillId="0" borderId="16" xfId="64" applyFont="1" applyBorder="1" applyAlignment="1">
      <alignment/>
      <protection/>
    </xf>
    <xf numFmtId="0" fontId="5" fillId="0" borderId="20" xfId="64" applyFont="1" applyBorder="1" applyAlignment="1">
      <alignment/>
      <protection/>
    </xf>
    <xf numFmtId="0" fontId="0" fillId="0" borderId="20" xfId="64" applyFont="1" applyBorder="1" applyAlignment="1">
      <alignment/>
      <protection/>
    </xf>
    <xf numFmtId="0" fontId="0" fillId="0" borderId="18" xfId="64" applyFont="1" applyBorder="1" applyAlignment="1">
      <alignment horizontal="left"/>
      <protection/>
    </xf>
    <xf numFmtId="0" fontId="0" fillId="0" borderId="19" xfId="64" applyFont="1" applyBorder="1" applyAlignment="1">
      <alignment horizontal="left"/>
      <protection/>
    </xf>
    <xf numFmtId="0" fontId="6" fillId="34" borderId="12" xfId="64" applyFont="1" applyFill="1" applyBorder="1" applyAlignment="1">
      <alignment horizontal="left"/>
      <protection/>
    </xf>
    <xf numFmtId="0" fontId="5" fillId="0" borderId="13" xfId="64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6" fillId="42" borderId="22" xfId="64" applyFont="1" applyFill="1" applyBorder="1" applyAlignment="1">
      <alignment horizontal="center"/>
      <protection/>
    </xf>
    <xf numFmtId="0" fontId="6" fillId="36" borderId="28" xfId="64" applyFont="1" applyFill="1" applyBorder="1" applyAlignment="1">
      <alignment horizontal="left"/>
      <protection/>
    </xf>
    <xf numFmtId="0" fontId="6" fillId="36" borderId="26" xfId="64" applyFont="1" applyFill="1" applyBorder="1" applyAlignment="1">
      <alignment horizontal="left"/>
      <protection/>
    </xf>
    <xf numFmtId="0" fontId="6" fillId="34" borderId="23" xfId="64" applyFont="1" applyFill="1" applyBorder="1" applyAlignment="1">
      <alignment horizontal="left"/>
      <protection/>
    </xf>
    <xf numFmtId="0" fontId="6" fillId="34" borderId="13" xfId="64" applyFont="1" applyFill="1" applyBorder="1" applyAlignment="1">
      <alignment horizontal="left"/>
      <protection/>
    </xf>
    <xf numFmtId="0" fontId="6" fillId="34" borderId="14" xfId="64" applyFont="1" applyFill="1" applyBorder="1" applyAlignment="1">
      <alignment horizontal="left"/>
      <protection/>
    </xf>
    <xf numFmtId="0" fontId="20" fillId="33" borderId="75" xfId="65" applyFont="1" applyFill="1" applyBorder="1" applyAlignment="1" applyProtection="1">
      <alignment horizontal="center"/>
      <protection locked="0"/>
    </xf>
    <xf numFmtId="0" fontId="20" fillId="33" borderId="35" xfId="65" applyFont="1" applyFill="1" applyBorder="1" applyAlignment="1" applyProtection="1">
      <alignment horizontal="center"/>
      <protection locked="0"/>
    </xf>
    <xf numFmtId="0" fontId="20" fillId="33" borderId="76" xfId="65" applyFont="1" applyFill="1" applyBorder="1" applyAlignment="1" applyProtection="1">
      <alignment horizontal="center"/>
      <protection locked="0"/>
    </xf>
    <xf numFmtId="0" fontId="20" fillId="33" borderId="10" xfId="65" applyFont="1" applyFill="1" applyBorder="1" applyAlignment="1" applyProtection="1">
      <alignment horizontal="center"/>
      <protection locked="0"/>
    </xf>
    <xf numFmtId="0" fontId="20" fillId="33" borderId="0" xfId="65" applyFont="1" applyFill="1" applyBorder="1" applyAlignment="1" applyProtection="1">
      <alignment horizontal="center"/>
      <protection locked="0"/>
    </xf>
    <xf numFmtId="0" fontId="20" fillId="33" borderId="77" xfId="65" applyFont="1" applyFill="1" applyBorder="1" applyAlignment="1" applyProtection="1">
      <alignment horizontal="center"/>
      <protection locked="0"/>
    </xf>
    <xf numFmtId="0" fontId="20" fillId="47" borderId="50" xfId="65" applyFont="1" applyFill="1" applyBorder="1" applyAlignment="1" applyProtection="1">
      <alignment horizontal="left"/>
      <protection locked="0"/>
    </xf>
    <xf numFmtId="0" fontId="20" fillId="47" borderId="56" xfId="65" applyFont="1" applyFill="1" applyBorder="1" applyAlignment="1" applyProtection="1">
      <alignment horizontal="left"/>
      <protection locked="0"/>
    </xf>
    <xf numFmtId="0" fontId="20" fillId="47" borderId="78" xfId="65" applyFont="1" applyFill="1" applyBorder="1" applyAlignment="1" applyProtection="1">
      <alignment horizontal="left"/>
      <protection locked="0"/>
    </xf>
    <xf numFmtId="0" fontId="20" fillId="47" borderId="30" xfId="65" applyFont="1" applyFill="1" applyBorder="1" applyAlignment="1" applyProtection="1">
      <alignment horizontal="left"/>
      <protection locked="0"/>
    </xf>
    <xf numFmtId="0" fontId="3" fillId="0" borderId="60" xfId="65" applyFont="1" applyBorder="1" applyAlignment="1" applyProtection="1">
      <alignment/>
      <protection/>
    </xf>
    <xf numFmtId="0" fontId="5" fillId="0" borderId="60" xfId="61" applyFont="1" applyBorder="1" applyAlignment="1">
      <alignment/>
      <protection/>
    </xf>
    <xf numFmtId="0" fontId="20" fillId="33" borderId="79" xfId="65" applyFont="1" applyFill="1" applyBorder="1" applyAlignment="1" applyProtection="1">
      <alignment horizontal="center"/>
      <protection locked="0"/>
    </xf>
    <xf numFmtId="0" fontId="0" fillId="33" borderId="35" xfId="61" applyFill="1" applyBorder="1" applyAlignment="1">
      <alignment horizontal="center"/>
      <protection/>
    </xf>
    <xf numFmtId="0" fontId="0" fillId="33" borderId="80" xfId="61" applyFill="1" applyBorder="1" applyAlignment="1">
      <alignment horizontal="center"/>
      <protection/>
    </xf>
    <xf numFmtId="0" fontId="0" fillId="33" borderId="21" xfId="61" applyFill="1" applyBorder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11" xfId="61" applyFill="1" applyBorder="1" applyAlignment="1">
      <alignment horizontal="center"/>
      <protection/>
    </xf>
    <xf numFmtId="0" fontId="0" fillId="33" borderId="45" xfId="61" applyFill="1" applyBorder="1" applyAlignment="1">
      <alignment horizontal="center"/>
      <protection/>
    </xf>
    <xf numFmtId="0" fontId="0" fillId="33" borderId="60" xfId="61" applyFill="1" applyBorder="1" applyAlignment="1">
      <alignment horizontal="center"/>
      <protection/>
    </xf>
    <xf numFmtId="0" fontId="0" fillId="33" borderId="81" xfId="61" applyFill="1" applyBorder="1" applyAlignment="1">
      <alignment horizontal="center"/>
      <protection/>
    </xf>
    <xf numFmtId="0" fontId="4" fillId="0" borderId="82" xfId="65" applyFont="1" applyBorder="1" applyAlignment="1" applyProtection="1">
      <alignment horizontal="left"/>
      <protection locked="0"/>
    </xf>
    <xf numFmtId="0" fontId="4" fillId="0" borderId="83" xfId="65" applyFont="1" applyBorder="1" applyAlignment="1" applyProtection="1">
      <alignment horizontal="left"/>
      <protection locked="0"/>
    </xf>
    <xf numFmtId="0" fontId="4" fillId="0" borderId="84" xfId="65" applyFont="1" applyBorder="1" applyAlignment="1" applyProtection="1">
      <alignment horizontal="left"/>
      <protection locked="0"/>
    </xf>
    <xf numFmtId="0" fontId="4" fillId="0" borderId="85" xfId="65" applyFont="1" applyBorder="1" applyAlignment="1" applyProtection="1">
      <alignment horizontal="left"/>
      <protection locked="0"/>
    </xf>
    <xf numFmtId="0" fontId="4" fillId="0" borderId="12" xfId="65" applyFont="1" applyBorder="1" applyAlignment="1" applyProtection="1">
      <alignment horizontal="left"/>
      <protection locked="0"/>
    </xf>
    <xf numFmtId="0" fontId="4" fillId="0" borderId="73" xfId="65" applyFont="1" applyBorder="1" applyAlignment="1" applyProtection="1">
      <alignment horizontal="left"/>
      <protection locked="0"/>
    </xf>
    <xf numFmtId="0" fontId="4" fillId="0" borderId="16" xfId="65" applyFont="1" applyBorder="1" applyAlignment="1" applyProtection="1">
      <alignment horizontal="left"/>
      <protection locked="0"/>
    </xf>
    <xf numFmtId="0" fontId="4" fillId="0" borderId="17" xfId="65" applyFont="1" applyBorder="1" applyAlignment="1" applyProtection="1">
      <alignment horizontal="left"/>
      <protection locked="0"/>
    </xf>
    <xf numFmtId="0" fontId="4" fillId="0" borderId="21" xfId="65" applyFont="1" applyBorder="1" applyAlignment="1" applyProtection="1">
      <alignment horizontal="left"/>
      <protection locked="0"/>
    </xf>
    <xf numFmtId="0" fontId="4" fillId="0" borderId="0" xfId="65" applyFont="1" applyBorder="1" applyAlignment="1" applyProtection="1">
      <alignment horizontal="left"/>
      <protection locked="0"/>
    </xf>
    <xf numFmtId="0" fontId="4" fillId="0" borderId="11" xfId="65" applyFont="1" applyBorder="1" applyAlignment="1" applyProtection="1">
      <alignment horizontal="left"/>
      <protection locked="0"/>
    </xf>
    <xf numFmtId="0" fontId="20" fillId="47" borderId="85" xfId="65" applyFont="1" applyFill="1" applyBorder="1" applyAlignment="1" applyProtection="1">
      <alignment horizontal="left"/>
      <protection locked="0"/>
    </xf>
    <xf numFmtId="0" fontId="20" fillId="47" borderId="12" xfId="65" applyFont="1" applyFill="1" applyBorder="1" applyAlignment="1" applyProtection="1">
      <alignment horizontal="left"/>
      <protection locked="0"/>
    </xf>
    <xf numFmtId="0" fontId="4" fillId="0" borderId="36" xfId="65" applyFont="1" applyBorder="1" applyAlignment="1" applyProtection="1">
      <alignment horizontal="left"/>
      <protection locked="0"/>
    </xf>
    <xf numFmtId="0" fontId="0" fillId="0" borderId="18" xfId="61" applyBorder="1" applyAlignment="1">
      <alignment horizontal="left"/>
      <protection/>
    </xf>
    <xf numFmtId="0" fontId="0" fillId="0" borderId="19" xfId="61" applyBorder="1" applyAlignment="1">
      <alignment horizontal="left"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4" fillId="0" borderId="55" xfId="65" applyFont="1" applyBorder="1" applyAlignment="1" applyProtection="1">
      <alignment horizontal="left"/>
      <protection locked="0"/>
    </xf>
    <xf numFmtId="0" fontId="0" fillId="0" borderId="14" xfId="61" applyBorder="1" applyAlignment="1">
      <alignment horizontal="left"/>
      <protection/>
    </xf>
    <xf numFmtId="0" fontId="20" fillId="47" borderId="36" xfId="65" applyFont="1" applyFill="1" applyBorder="1" applyAlignment="1" applyProtection="1">
      <alignment horizontal="left"/>
      <protection locked="0"/>
    </xf>
    <xf numFmtId="0" fontId="20" fillId="47" borderId="18" xfId="65" applyFont="1" applyFill="1" applyBorder="1" applyAlignment="1" applyProtection="1">
      <alignment horizontal="left"/>
      <protection locked="0"/>
    </xf>
    <xf numFmtId="0" fontId="20" fillId="47" borderId="19" xfId="65" applyFont="1" applyFill="1" applyBorder="1" applyAlignment="1" applyProtection="1">
      <alignment horizontal="left"/>
      <protection locked="0"/>
    </xf>
    <xf numFmtId="0" fontId="4" fillId="0" borderId="21" xfId="65" applyFont="1" applyFill="1" applyBorder="1" applyAlignment="1" applyProtection="1">
      <alignment horizontal="left"/>
      <protection locked="0"/>
    </xf>
    <xf numFmtId="0" fontId="4" fillId="0" borderId="0" xfId="65" applyFont="1" applyFill="1" applyBorder="1" applyAlignment="1" applyProtection="1">
      <alignment horizontal="left"/>
      <protection locked="0"/>
    </xf>
    <xf numFmtId="0" fontId="4" fillId="0" borderId="11" xfId="65" applyFont="1" applyFill="1" applyBorder="1" applyAlignment="1" applyProtection="1">
      <alignment horizontal="left"/>
      <protection locked="0"/>
    </xf>
    <xf numFmtId="0" fontId="20" fillId="33" borderId="42" xfId="65" applyFont="1" applyFill="1" applyBorder="1" applyAlignment="1" applyProtection="1">
      <alignment horizontal="left"/>
      <protection locked="0"/>
    </xf>
    <xf numFmtId="0" fontId="20" fillId="33" borderId="33" xfId="65" applyFont="1" applyFill="1" applyBorder="1" applyAlignment="1" applyProtection="1">
      <alignment horizontal="left"/>
      <protection locked="0"/>
    </xf>
    <xf numFmtId="0" fontId="20" fillId="33" borderId="34" xfId="65" applyFont="1" applyFill="1" applyBorder="1" applyAlignment="1" applyProtection="1">
      <alignment horizontal="left"/>
      <protection locked="0"/>
    </xf>
    <xf numFmtId="0" fontId="20" fillId="46" borderId="36" xfId="65" applyFont="1" applyFill="1" applyBorder="1" applyAlignment="1" applyProtection="1">
      <alignment horizontal="left"/>
      <protection locked="0"/>
    </xf>
    <xf numFmtId="0" fontId="20" fillId="46" borderId="18" xfId="65" applyFont="1" applyFill="1" applyBorder="1" applyAlignment="1" applyProtection="1">
      <alignment horizontal="left"/>
      <protection locked="0"/>
    </xf>
    <xf numFmtId="0" fontId="20" fillId="46" borderId="19" xfId="65" applyFont="1" applyFill="1" applyBorder="1" applyAlignment="1" applyProtection="1">
      <alignment horizontal="left"/>
      <protection locked="0"/>
    </xf>
    <xf numFmtId="0" fontId="5" fillId="0" borderId="21" xfId="68" applyFont="1" applyBorder="1" applyAlignment="1">
      <alignment/>
      <protection/>
    </xf>
    <xf numFmtId="0" fontId="20" fillId="33" borderId="36" xfId="65" applyFont="1" applyFill="1" applyBorder="1" applyAlignment="1" applyProtection="1">
      <alignment horizontal="left"/>
      <protection locked="0"/>
    </xf>
    <xf numFmtId="0" fontId="20" fillId="33" borderId="18" xfId="65" applyFont="1" applyFill="1" applyBorder="1" applyAlignment="1" applyProtection="1">
      <alignment horizontal="left"/>
      <protection locked="0"/>
    </xf>
    <xf numFmtId="0" fontId="20" fillId="33" borderId="19" xfId="65" applyFont="1" applyFill="1" applyBorder="1" applyAlignment="1" applyProtection="1">
      <alignment horizontal="left"/>
      <protection locked="0"/>
    </xf>
    <xf numFmtId="0" fontId="4" fillId="0" borderId="21" xfId="65" applyFont="1" applyBorder="1" applyAlignment="1" applyProtection="1">
      <alignment horizontal="left" wrapText="1"/>
      <protection locked="0"/>
    </xf>
    <xf numFmtId="0" fontId="0" fillId="0" borderId="0" xfId="61" applyBorder="1" applyAlignment="1">
      <alignment horizontal="left" wrapText="1"/>
      <protection/>
    </xf>
    <xf numFmtId="0" fontId="0" fillId="0" borderId="11" xfId="61" applyBorder="1" applyAlignment="1">
      <alignment horizontal="left" wrapText="1"/>
      <protection/>
    </xf>
    <xf numFmtId="0" fontId="4" fillId="0" borderId="55" xfId="65" applyFont="1" applyBorder="1" applyAlignment="1" applyProtection="1">
      <alignment horizontal="left" wrapText="1"/>
      <protection locked="0"/>
    </xf>
    <xf numFmtId="0" fontId="49" fillId="0" borderId="13" xfId="62" applyBorder="1" applyAlignment="1">
      <alignment horizontal="left" wrapText="1"/>
      <protection/>
    </xf>
    <xf numFmtId="0" fontId="49" fillId="0" borderId="14" xfId="62" applyBorder="1" applyAlignment="1">
      <alignment horizontal="left" wrapText="1"/>
      <protection/>
    </xf>
    <xf numFmtId="0" fontId="16" fillId="47" borderId="18" xfId="61" applyFont="1" applyFill="1" applyBorder="1" applyAlignment="1">
      <alignment horizontal="left"/>
      <protection/>
    </xf>
    <xf numFmtId="0" fontId="16" fillId="47" borderId="19" xfId="61" applyFont="1" applyFill="1" applyBorder="1" applyAlignment="1">
      <alignment horizontal="left"/>
      <protection/>
    </xf>
    <xf numFmtId="3" fontId="5" fillId="0" borderId="73" xfId="65" applyNumberFormat="1" applyFont="1" applyBorder="1" applyAlignment="1" applyProtection="1">
      <alignment horizontal="left"/>
      <protection locked="0"/>
    </xf>
    <xf numFmtId="0" fontId="0" fillId="0" borderId="16" xfId="61" applyBorder="1" applyAlignment="1">
      <alignment/>
      <protection/>
    </xf>
    <xf numFmtId="0" fontId="0" fillId="0" borderId="17" xfId="61" applyBorder="1" applyAlignment="1">
      <alignment/>
      <protection/>
    </xf>
    <xf numFmtId="0" fontId="20" fillId="33" borderId="36" xfId="65" applyFont="1" applyFill="1" applyBorder="1" applyAlignment="1" applyProtection="1">
      <alignment horizontal="center"/>
      <protection locked="0"/>
    </xf>
    <xf numFmtId="0" fontId="20" fillId="33" borderId="18" xfId="65" applyFont="1" applyFill="1" applyBorder="1" applyAlignment="1" applyProtection="1">
      <alignment horizontal="center"/>
      <protection locked="0"/>
    </xf>
    <xf numFmtId="0" fontId="20" fillId="33" borderId="19" xfId="65" applyFont="1" applyFill="1" applyBorder="1" applyAlignment="1" applyProtection="1">
      <alignment horizontal="center"/>
      <protection locked="0"/>
    </xf>
    <xf numFmtId="0" fontId="4" fillId="0" borderId="18" xfId="65" applyFont="1" applyBorder="1" applyAlignment="1" applyProtection="1">
      <alignment horizontal="left"/>
      <protection locked="0"/>
    </xf>
    <xf numFmtId="0" fontId="4" fillId="0" borderId="19" xfId="65" applyFont="1" applyBorder="1" applyAlignment="1" applyProtection="1">
      <alignment horizontal="left"/>
      <protection locked="0"/>
    </xf>
    <xf numFmtId="0" fontId="20" fillId="33" borderId="86" xfId="65" applyFont="1" applyFill="1" applyBorder="1" applyAlignment="1" applyProtection="1">
      <alignment horizontal="center"/>
      <protection locked="0"/>
    </xf>
    <xf numFmtId="0" fontId="20" fillId="33" borderId="87" xfId="65" applyFont="1" applyFill="1" applyBorder="1" applyAlignment="1" applyProtection="1">
      <alignment horizontal="center"/>
      <protection locked="0"/>
    </xf>
    <xf numFmtId="0" fontId="20" fillId="33" borderId="88" xfId="65" applyFont="1" applyFill="1" applyBorder="1" applyAlignment="1" applyProtection="1">
      <alignment horizontal="center"/>
      <protection locked="0"/>
    </xf>
    <xf numFmtId="0" fontId="20" fillId="33" borderId="36" xfId="64" applyFont="1" applyFill="1" applyBorder="1" applyAlignment="1" applyProtection="1">
      <alignment horizontal="center"/>
      <protection locked="0"/>
    </xf>
    <xf numFmtId="0" fontId="20" fillId="33" borderId="18" xfId="64" applyFont="1" applyFill="1" applyBorder="1" applyAlignment="1" applyProtection="1">
      <alignment horizontal="center"/>
      <protection locked="0"/>
    </xf>
    <xf numFmtId="0" fontId="20" fillId="33" borderId="19" xfId="64" applyFont="1" applyFill="1" applyBorder="1" applyAlignment="1" applyProtection="1">
      <alignment horizontal="center"/>
      <protection locked="0"/>
    </xf>
    <xf numFmtId="0" fontId="4" fillId="0" borderId="36" xfId="64" applyFont="1" applyBorder="1" applyAlignment="1" applyProtection="1">
      <alignment horizontal="left"/>
      <protection locked="0"/>
    </xf>
    <xf numFmtId="0" fontId="4" fillId="0" borderId="18" xfId="64" applyFont="1" applyBorder="1" applyAlignment="1" applyProtection="1">
      <alignment horizontal="left"/>
      <protection locked="0"/>
    </xf>
    <xf numFmtId="0" fontId="4" fillId="0" borderId="19" xfId="64" applyFont="1" applyBorder="1" applyAlignment="1" applyProtection="1">
      <alignment horizontal="left"/>
      <protection locked="0"/>
    </xf>
    <xf numFmtId="0" fontId="4" fillId="0" borderId="55" xfId="64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20" fillId="47" borderId="36" xfId="64" applyFont="1" applyFill="1" applyBorder="1" applyAlignment="1" applyProtection="1">
      <alignment horizontal="left"/>
      <protection locked="0"/>
    </xf>
    <xf numFmtId="0" fontId="16" fillId="47" borderId="18" xfId="0" applyFont="1" applyFill="1" applyBorder="1" applyAlignment="1">
      <alignment horizontal="left"/>
    </xf>
    <xf numFmtId="0" fontId="16" fillId="47" borderId="19" xfId="0" applyFont="1" applyFill="1" applyBorder="1" applyAlignment="1">
      <alignment horizontal="left"/>
    </xf>
    <xf numFmtId="0" fontId="20" fillId="47" borderId="18" xfId="64" applyFont="1" applyFill="1" applyBorder="1" applyAlignment="1" applyProtection="1">
      <alignment horizontal="left"/>
      <protection locked="0"/>
    </xf>
    <xf numFmtId="0" fontId="20" fillId="47" borderId="19" xfId="64" applyFont="1" applyFill="1" applyBorder="1" applyAlignment="1" applyProtection="1">
      <alignment horizontal="left"/>
      <protection locked="0"/>
    </xf>
    <xf numFmtId="0" fontId="5" fillId="0" borderId="21" xfId="67" applyFont="1" applyBorder="1" applyAlignment="1">
      <alignment/>
      <protection/>
    </xf>
    <xf numFmtId="0" fontId="20" fillId="33" borderId="36" xfId="64" applyFont="1" applyFill="1" applyBorder="1" applyAlignment="1" applyProtection="1">
      <alignment horizontal="left"/>
      <protection locked="0"/>
    </xf>
    <xf numFmtId="0" fontId="20" fillId="33" borderId="18" xfId="64" applyFont="1" applyFill="1" applyBorder="1" applyAlignment="1" applyProtection="1">
      <alignment horizontal="left"/>
      <protection locked="0"/>
    </xf>
    <xf numFmtId="0" fontId="20" fillId="33" borderId="19" xfId="64" applyFont="1" applyFill="1" applyBorder="1" applyAlignment="1" applyProtection="1">
      <alignment horizontal="left"/>
      <protection locked="0"/>
    </xf>
    <xf numFmtId="0" fontId="20" fillId="0" borderId="21" xfId="64" applyFont="1" applyBorder="1" applyAlignment="1" applyProtection="1">
      <alignment horizontal="left"/>
      <protection locked="0"/>
    </xf>
    <xf numFmtId="0" fontId="20" fillId="0" borderId="0" xfId="64" applyFont="1" applyBorder="1" applyAlignment="1" applyProtection="1">
      <alignment horizontal="left"/>
      <protection locked="0"/>
    </xf>
    <xf numFmtId="0" fontId="20" fillId="0" borderId="11" xfId="64" applyFont="1" applyBorder="1" applyAlignment="1" applyProtection="1">
      <alignment horizontal="left"/>
      <protection locked="0"/>
    </xf>
    <xf numFmtId="0" fontId="4" fillId="0" borderId="73" xfId="64" applyFont="1" applyBorder="1" applyAlignment="1" applyProtection="1">
      <alignment horizontal="left"/>
      <protection locked="0"/>
    </xf>
    <xf numFmtId="0" fontId="4" fillId="0" borderId="16" xfId="64" applyFont="1" applyBorder="1" applyAlignment="1" applyProtection="1">
      <alignment horizontal="left"/>
      <protection locked="0"/>
    </xf>
    <xf numFmtId="0" fontId="4" fillId="0" borderId="17" xfId="64" applyFont="1" applyBorder="1" applyAlignment="1" applyProtection="1">
      <alignment horizontal="left"/>
      <protection locked="0"/>
    </xf>
    <xf numFmtId="0" fontId="4" fillId="0" borderId="21" xfId="64" applyFont="1" applyBorder="1" applyAlignment="1" applyProtection="1">
      <alignment horizontal="left"/>
      <protection locked="0"/>
    </xf>
    <xf numFmtId="0" fontId="4" fillId="0" borderId="0" xfId="64" applyFont="1" applyBorder="1" applyAlignment="1" applyProtection="1">
      <alignment horizontal="left"/>
      <protection locked="0"/>
    </xf>
    <xf numFmtId="0" fontId="4" fillId="0" borderId="11" xfId="64" applyFont="1" applyBorder="1" applyAlignment="1" applyProtection="1">
      <alignment horizontal="left"/>
      <protection locked="0"/>
    </xf>
    <xf numFmtId="0" fontId="4" fillId="0" borderId="21" xfId="64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20" fillId="33" borderId="42" xfId="64" applyFont="1" applyFill="1" applyBorder="1" applyAlignment="1" applyProtection="1">
      <alignment horizontal="left"/>
      <protection locked="0"/>
    </xf>
    <xf numFmtId="0" fontId="20" fillId="33" borderId="33" xfId="64" applyFont="1" applyFill="1" applyBorder="1" applyAlignment="1" applyProtection="1">
      <alignment horizontal="left"/>
      <protection locked="0"/>
    </xf>
    <xf numFmtId="0" fontId="20" fillId="33" borderId="34" xfId="64" applyFont="1" applyFill="1" applyBorder="1" applyAlignment="1" applyProtection="1">
      <alignment horizontal="left"/>
      <protection locked="0"/>
    </xf>
    <xf numFmtId="0" fontId="4" fillId="0" borderId="21" xfId="64" applyFont="1" applyFill="1" applyBorder="1" applyAlignment="1" applyProtection="1">
      <alignment horizontal="left"/>
      <protection locked="0"/>
    </xf>
    <xf numFmtId="0" fontId="4" fillId="0" borderId="0" xfId="64" applyFont="1" applyFill="1" applyBorder="1" applyAlignment="1" applyProtection="1">
      <alignment horizontal="left"/>
      <protection locked="0"/>
    </xf>
    <xf numFmtId="0" fontId="4" fillId="0" borderId="11" xfId="64" applyFont="1" applyFill="1" applyBorder="1" applyAlignment="1" applyProtection="1">
      <alignment horizontal="left"/>
      <protection locked="0"/>
    </xf>
    <xf numFmtId="0" fontId="4" fillId="0" borderId="21" xfId="64" applyFont="1" applyBorder="1" applyAlignment="1" applyProtection="1">
      <alignment horizontal="left"/>
      <protection locked="0"/>
    </xf>
    <xf numFmtId="0" fontId="20" fillId="47" borderId="85" xfId="64" applyFont="1" applyFill="1" applyBorder="1" applyAlignment="1" applyProtection="1">
      <alignment horizontal="left"/>
      <protection locked="0"/>
    </xf>
    <xf numFmtId="0" fontId="20" fillId="47" borderId="12" xfId="64" applyFont="1" applyFill="1" applyBorder="1" applyAlignment="1" applyProtection="1">
      <alignment horizontal="left"/>
      <protection locked="0"/>
    </xf>
    <xf numFmtId="0" fontId="4" fillId="0" borderId="55" xfId="64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5" xfId="64" applyFont="1" applyBorder="1" applyAlignment="1" applyProtection="1">
      <alignment horizontal="left"/>
      <protection locked="0"/>
    </xf>
    <xf numFmtId="0" fontId="4" fillId="0" borderId="12" xfId="64" applyFont="1" applyBorder="1" applyAlignment="1" applyProtection="1">
      <alignment horizontal="left"/>
      <protection locked="0"/>
    </xf>
    <xf numFmtId="0" fontId="20" fillId="42" borderId="75" xfId="64" applyFont="1" applyFill="1" applyBorder="1" applyAlignment="1" applyProtection="1">
      <alignment horizontal="center"/>
      <protection locked="0"/>
    </xf>
    <xf numFmtId="0" fontId="0" fillId="42" borderId="35" xfId="0" applyFill="1" applyBorder="1" applyAlignment="1">
      <alignment horizontal="center"/>
    </xf>
    <xf numFmtId="0" fontId="0" fillId="42" borderId="8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59" xfId="0" applyFill="1" applyBorder="1" applyAlignment="1">
      <alignment horizontal="center"/>
    </xf>
    <xf numFmtId="0" fontId="0" fillId="42" borderId="60" xfId="0" applyFill="1" applyBorder="1" applyAlignment="1">
      <alignment horizontal="center"/>
    </xf>
    <xf numFmtId="0" fontId="0" fillId="42" borderId="81" xfId="0" applyFill="1" applyBorder="1" applyAlignment="1">
      <alignment horizontal="center"/>
    </xf>
    <xf numFmtId="0" fontId="4" fillId="0" borderId="82" xfId="64" applyFont="1" applyBorder="1" applyAlignment="1" applyProtection="1">
      <alignment horizontal="left"/>
      <protection locked="0"/>
    </xf>
    <xf numFmtId="0" fontId="4" fillId="0" borderId="83" xfId="64" applyFont="1" applyBorder="1" applyAlignment="1" applyProtection="1">
      <alignment horizontal="left"/>
      <protection locked="0"/>
    </xf>
    <xf numFmtId="0" fontId="4" fillId="0" borderId="84" xfId="64" applyFont="1" applyBorder="1" applyAlignment="1" applyProtection="1">
      <alignment horizontal="left"/>
      <protection locked="0"/>
    </xf>
    <xf numFmtId="0" fontId="20" fillId="47" borderId="50" xfId="64" applyFont="1" applyFill="1" applyBorder="1" applyAlignment="1" applyProtection="1">
      <alignment horizontal="left"/>
      <protection locked="0"/>
    </xf>
    <xf numFmtId="0" fontId="20" fillId="47" borderId="56" xfId="64" applyFont="1" applyFill="1" applyBorder="1" applyAlignment="1" applyProtection="1">
      <alignment horizontal="left"/>
      <protection locked="0"/>
    </xf>
    <xf numFmtId="0" fontId="20" fillId="47" borderId="78" xfId="64" applyFont="1" applyFill="1" applyBorder="1" applyAlignment="1" applyProtection="1">
      <alignment horizontal="left"/>
      <protection locked="0"/>
    </xf>
    <xf numFmtId="0" fontId="20" fillId="47" borderId="30" xfId="64" applyFont="1" applyFill="1" applyBorder="1" applyAlignment="1" applyProtection="1">
      <alignment horizontal="left"/>
      <protection locked="0"/>
    </xf>
    <xf numFmtId="0" fontId="3" fillId="0" borderId="60" xfId="64" applyFont="1" applyBorder="1" applyAlignment="1" applyProtection="1">
      <alignment/>
      <protection/>
    </xf>
    <xf numFmtId="0" fontId="5" fillId="0" borderId="60" xfId="0" applyFont="1" applyBorder="1" applyAlignment="1">
      <alignment/>
    </xf>
    <xf numFmtId="0" fontId="0" fillId="34" borderId="12" xfId="0" applyFill="1" applyBorder="1" applyAlignment="1">
      <alignment horizontal="center"/>
    </xf>
    <xf numFmtId="0" fontId="21" fillId="34" borderId="15" xfId="69" applyFill="1" applyBorder="1" applyAlignment="1">
      <alignment horizontal="center"/>
      <protection/>
    </xf>
    <xf numFmtId="0" fontId="21" fillId="34" borderId="17" xfId="69" applyFill="1" applyBorder="1" applyAlignment="1">
      <alignment horizont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3" xfId="61"/>
    <cellStyle name="Normál 4" xfId="62"/>
    <cellStyle name="Normál_2006. július felülv." xfId="63"/>
    <cellStyle name="Normál_2007.költségv.táblák" xfId="64"/>
    <cellStyle name="Normál_2007.költségv.táblák 2" xfId="65"/>
    <cellStyle name="Normál_2007.költségv.táblák 3" xfId="66"/>
    <cellStyle name="Normál_2-1, 2-2 melléklet 2006" xfId="67"/>
    <cellStyle name="Normál_2-1, 2-2 melléklet 2006 2" xfId="68"/>
    <cellStyle name="Normál_6.MELL.szoc.tábla" xfId="69"/>
    <cellStyle name="Normál_97ûrlap" xfId="70"/>
    <cellStyle name="Normál_Felhalmozás 2010.évi 2.b. tábla 2" xfId="71"/>
    <cellStyle name="Normál_Felújítás 2010. év 2.a tábla" xfId="72"/>
    <cellStyle name="Normál_Felújítás 2010. év 2.a tábla 2" xfId="73"/>
    <cellStyle name="Normál_zárszámadás táblák előrend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7109375" style="427" customWidth="1"/>
    <col min="2" max="4" width="9.140625" style="427" customWidth="1"/>
    <col min="5" max="5" width="22.140625" style="427" customWidth="1"/>
    <col min="6" max="6" width="19.00390625" style="427" customWidth="1"/>
    <col min="7" max="9" width="14.7109375" style="427" customWidth="1"/>
    <col min="10" max="10" width="7.8515625" style="427" customWidth="1"/>
    <col min="11" max="11" width="17.7109375" style="427" customWidth="1"/>
    <col min="12" max="16384" width="9.140625" style="427" customWidth="1"/>
  </cols>
  <sheetData>
    <row r="1" spans="2:9" ht="18">
      <c r="B1" s="428"/>
      <c r="C1" s="428"/>
      <c r="D1" s="428"/>
      <c r="E1" s="429" t="s">
        <v>523</v>
      </c>
      <c r="F1" s="429"/>
      <c r="G1" s="433"/>
      <c r="H1" s="429"/>
      <c r="I1" s="433" t="s">
        <v>417</v>
      </c>
    </row>
    <row r="2" spans="2:9" ht="18.75">
      <c r="B2" s="430"/>
      <c r="C2" s="431"/>
      <c r="D2" s="431"/>
      <c r="E2" s="432" t="s">
        <v>44</v>
      </c>
      <c r="F2" s="432"/>
      <c r="G2" s="530"/>
      <c r="H2" s="432"/>
      <c r="I2" s="530" t="s">
        <v>882</v>
      </c>
    </row>
    <row r="3" spans="2:9" ht="15.75">
      <c r="B3" s="434"/>
      <c r="C3" s="434"/>
      <c r="D3" s="434"/>
      <c r="E3" s="435" t="s">
        <v>45</v>
      </c>
      <c r="I3" s="436" t="s">
        <v>46</v>
      </c>
    </row>
    <row r="4" spans="2:14" s="531" customFormat="1" ht="12.75">
      <c r="B4" s="779" t="s">
        <v>47</v>
      </c>
      <c r="C4" s="780"/>
      <c r="D4" s="780"/>
      <c r="E4" s="780"/>
      <c r="F4" s="437" t="s">
        <v>48</v>
      </c>
      <c r="G4" s="437"/>
      <c r="H4" s="437"/>
      <c r="I4" s="437"/>
      <c r="J4" s="436"/>
      <c r="K4" s="438"/>
      <c r="L4" s="438"/>
      <c r="M4" s="438"/>
      <c r="N4" s="438"/>
    </row>
    <row r="5" spans="1:9" ht="24.75" customHeight="1" thickBot="1">
      <c r="A5" s="531">
        <v>1</v>
      </c>
      <c r="B5" s="781" t="s">
        <v>49</v>
      </c>
      <c r="C5" s="781"/>
      <c r="D5" s="781"/>
      <c r="E5" s="781"/>
      <c r="F5" s="533" t="s">
        <v>448</v>
      </c>
      <c r="G5" s="533" t="s">
        <v>698</v>
      </c>
      <c r="H5" s="533"/>
      <c r="I5" s="533" t="s">
        <v>816</v>
      </c>
    </row>
    <row r="6" spans="1:10" ht="16.5" thickBot="1">
      <c r="A6" s="531">
        <v>2</v>
      </c>
      <c r="B6" s="782" t="s">
        <v>50</v>
      </c>
      <c r="C6" s="783"/>
      <c r="D6" s="783"/>
      <c r="E6" s="783"/>
      <c r="F6" s="534">
        <f>F7+F19+F34+F74</f>
        <v>656965</v>
      </c>
      <c r="G6" s="534">
        <f>G7+G19+G34+G74</f>
        <v>728765</v>
      </c>
      <c r="H6" s="534">
        <f>H7+H19+H34+H74</f>
        <v>66896</v>
      </c>
      <c r="I6" s="534">
        <f>I7+I19+I34+I74</f>
        <v>795661</v>
      </c>
      <c r="J6" s="439"/>
    </row>
    <row r="7" spans="1:10" ht="15.75">
      <c r="A7" s="531">
        <v>3</v>
      </c>
      <c r="B7" s="784" t="s">
        <v>430</v>
      </c>
      <c r="C7" s="785"/>
      <c r="D7" s="785"/>
      <c r="E7" s="786"/>
      <c r="F7" s="535">
        <f>SUM(F8:F18)</f>
        <v>87244</v>
      </c>
      <c r="G7" s="535">
        <f>SUM(G8:G18)</f>
        <v>78773</v>
      </c>
      <c r="H7" s="535">
        <f>SUM(H8:H18)</f>
        <v>0</v>
      </c>
      <c r="I7" s="535">
        <f>SUM(I8:I18)</f>
        <v>78773</v>
      </c>
      <c r="J7" s="439"/>
    </row>
    <row r="8" spans="1:10" ht="15.75">
      <c r="A8" s="531">
        <v>4</v>
      </c>
      <c r="B8" s="776" t="s">
        <v>51</v>
      </c>
      <c r="C8" s="777"/>
      <c r="D8" s="777"/>
      <c r="E8" s="778"/>
      <c r="F8" s="536">
        <v>4500</v>
      </c>
      <c r="G8" s="536">
        <v>2343</v>
      </c>
      <c r="H8" s="536"/>
      <c r="I8" s="536">
        <v>2343</v>
      </c>
      <c r="J8" s="439"/>
    </row>
    <row r="9" spans="1:10" ht="15.75">
      <c r="A9" s="531">
        <v>5</v>
      </c>
      <c r="B9" s="776" t="s">
        <v>52</v>
      </c>
      <c r="C9" s="777"/>
      <c r="D9" s="777"/>
      <c r="E9" s="778"/>
      <c r="F9" s="536">
        <v>1332</v>
      </c>
      <c r="G9" s="536">
        <v>424</v>
      </c>
      <c r="H9" s="536"/>
      <c r="I9" s="536">
        <v>424</v>
      </c>
      <c r="J9" s="439"/>
    </row>
    <row r="10" spans="1:10" ht="15.75">
      <c r="A10" s="531">
        <v>6</v>
      </c>
      <c r="B10" s="776" t="s">
        <v>53</v>
      </c>
      <c r="C10" s="777"/>
      <c r="D10" s="777"/>
      <c r="E10" s="778"/>
      <c r="F10" s="536">
        <v>1202</v>
      </c>
      <c r="G10" s="536">
        <v>202</v>
      </c>
      <c r="H10" s="536"/>
      <c r="I10" s="536">
        <v>202</v>
      </c>
      <c r="J10" s="439"/>
    </row>
    <row r="11" spans="1:10" ht="15.75">
      <c r="A11" s="531">
        <v>7</v>
      </c>
      <c r="B11" s="776" t="s">
        <v>54</v>
      </c>
      <c r="C11" s="777"/>
      <c r="D11" s="777"/>
      <c r="E11" s="778"/>
      <c r="F11" s="536">
        <v>1089</v>
      </c>
      <c r="G11" s="536">
        <v>1089</v>
      </c>
      <c r="H11" s="536"/>
      <c r="I11" s="536">
        <v>1089</v>
      </c>
      <c r="J11" s="439"/>
    </row>
    <row r="12" spans="1:10" ht="15.75">
      <c r="A12" s="531">
        <v>8</v>
      </c>
      <c r="B12" s="776" t="s">
        <v>55</v>
      </c>
      <c r="C12" s="777"/>
      <c r="D12" s="777"/>
      <c r="E12" s="778"/>
      <c r="F12" s="536">
        <v>9995</v>
      </c>
      <c r="G12" s="536">
        <v>10148</v>
      </c>
      <c r="H12" s="536"/>
      <c r="I12" s="536">
        <v>10148</v>
      </c>
      <c r="J12" s="439"/>
    </row>
    <row r="13" spans="1:10" ht="15.75">
      <c r="A13" s="531">
        <v>9</v>
      </c>
      <c r="B13" s="776" t="s">
        <v>56</v>
      </c>
      <c r="C13" s="777"/>
      <c r="D13" s="777"/>
      <c r="E13" s="778"/>
      <c r="F13" s="536">
        <v>9000</v>
      </c>
      <c r="G13" s="536">
        <v>9000</v>
      </c>
      <c r="H13" s="536"/>
      <c r="I13" s="536">
        <v>9000</v>
      </c>
      <c r="J13" s="439"/>
    </row>
    <row r="14" spans="1:10" ht="15.75">
      <c r="A14" s="531">
        <v>10</v>
      </c>
      <c r="B14" s="440" t="s">
        <v>57</v>
      </c>
      <c r="C14" s="441"/>
      <c r="D14" s="441"/>
      <c r="E14" s="442"/>
      <c r="F14" s="536">
        <v>2398</v>
      </c>
      <c r="G14" s="536">
        <v>2622</v>
      </c>
      <c r="H14" s="536"/>
      <c r="I14" s="536">
        <v>2622</v>
      </c>
      <c r="J14" s="742"/>
    </row>
    <row r="15" spans="1:10" ht="15.75">
      <c r="A15" s="531">
        <v>11</v>
      </c>
      <c r="B15" s="776" t="s">
        <v>58</v>
      </c>
      <c r="C15" s="777"/>
      <c r="D15" s="777"/>
      <c r="E15" s="778"/>
      <c r="F15" s="536">
        <v>305</v>
      </c>
      <c r="G15" s="536">
        <v>1174</v>
      </c>
      <c r="H15" s="536"/>
      <c r="I15" s="536">
        <v>1174</v>
      </c>
      <c r="J15" s="742"/>
    </row>
    <row r="16" spans="1:10" ht="15.75">
      <c r="A16" s="531">
        <v>12</v>
      </c>
      <c r="B16" s="776" t="s">
        <v>59</v>
      </c>
      <c r="C16" s="777"/>
      <c r="D16" s="777"/>
      <c r="E16" s="778"/>
      <c r="F16" s="536">
        <v>3000</v>
      </c>
      <c r="G16" s="536">
        <v>3002</v>
      </c>
      <c r="H16" s="536"/>
      <c r="I16" s="536">
        <v>3002</v>
      </c>
      <c r="J16" s="439"/>
    </row>
    <row r="17" spans="1:10" ht="15.75">
      <c r="A17" s="531">
        <v>13</v>
      </c>
      <c r="B17" s="776" t="s">
        <v>60</v>
      </c>
      <c r="C17" s="777"/>
      <c r="D17" s="777"/>
      <c r="E17" s="778"/>
      <c r="F17" s="536">
        <v>37210</v>
      </c>
      <c r="G17" s="536">
        <v>33325</v>
      </c>
      <c r="H17" s="536"/>
      <c r="I17" s="536">
        <v>33325</v>
      </c>
      <c r="J17" s="439"/>
    </row>
    <row r="18" spans="1:10" ht="15.75">
      <c r="A18" s="531">
        <v>14</v>
      </c>
      <c r="B18" s="776" t="s">
        <v>61</v>
      </c>
      <c r="C18" s="777"/>
      <c r="D18" s="777"/>
      <c r="E18" s="778"/>
      <c r="F18" s="536">
        <v>17213</v>
      </c>
      <c r="G18" s="536">
        <v>15444</v>
      </c>
      <c r="H18" s="536"/>
      <c r="I18" s="536">
        <v>15444</v>
      </c>
      <c r="J18" s="439"/>
    </row>
    <row r="19" spans="1:10" ht="15.75">
      <c r="A19" s="531">
        <v>15</v>
      </c>
      <c r="B19" s="791" t="s">
        <v>559</v>
      </c>
      <c r="C19" s="791"/>
      <c r="D19" s="791"/>
      <c r="E19" s="791"/>
      <c r="F19" s="537">
        <f>F20+F21+F24+F29+F30+F33</f>
        <v>200028</v>
      </c>
      <c r="G19" s="537">
        <f>G20+G21+G24+G29+G30+G33</f>
        <v>200028</v>
      </c>
      <c r="H19" s="537">
        <f>H20+H21+H24+H29+H30+H33</f>
        <v>12699</v>
      </c>
      <c r="I19" s="537">
        <f>I20+I21+I24+I29+I30+I33</f>
        <v>212727</v>
      </c>
      <c r="J19" s="439"/>
    </row>
    <row r="20" spans="1:10" ht="15.75">
      <c r="A20" s="531">
        <v>16</v>
      </c>
      <c r="B20" s="792" t="s">
        <v>564</v>
      </c>
      <c r="C20" s="793"/>
      <c r="D20" s="793"/>
      <c r="E20" s="794"/>
      <c r="F20" s="539">
        <v>300</v>
      </c>
      <c r="G20" s="539">
        <v>300</v>
      </c>
      <c r="H20" s="539">
        <v>-200</v>
      </c>
      <c r="I20" s="539">
        <f>G20+H20</f>
        <v>100</v>
      </c>
      <c r="J20" s="439"/>
    </row>
    <row r="21" spans="1:10" ht="15.75">
      <c r="A21" s="531">
        <v>17</v>
      </c>
      <c r="B21" s="787" t="s">
        <v>587</v>
      </c>
      <c r="C21" s="788"/>
      <c r="D21" s="788"/>
      <c r="E21" s="788"/>
      <c r="F21" s="540">
        <f>SUM(F22:F23)</f>
        <v>10768</v>
      </c>
      <c r="G21" s="540">
        <f>SUM(G22:G23)</f>
        <v>10768</v>
      </c>
      <c r="H21" s="540">
        <f>SUM(H22:H23)</f>
        <v>0</v>
      </c>
      <c r="I21" s="540">
        <f>SUM(I22:I23)</f>
        <v>10768</v>
      </c>
      <c r="J21" s="439"/>
    </row>
    <row r="22" spans="1:10" ht="15.75">
      <c r="A22" s="531">
        <v>18</v>
      </c>
      <c r="B22" s="789" t="s">
        <v>449</v>
      </c>
      <c r="C22" s="790"/>
      <c r="D22" s="790"/>
      <c r="E22" s="790"/>
      <c r="F22" s="536">
        <v>10600</v>
      </c>
      <c r="G22" s="536">
        <v>10600</v>
      </c>
      <c r="H22" s="536"/>
      <c r="I22" s="536">
        <f>G22+H22</f>
        <v>10600</v>
      </c>
      <c r="J22" s="439"/>
    </row>
    <row r="23" spans="1:10" ht="15.75">
      <c r="A23" s="531">
        <v>19</v>
      </c>
      <c r="B23" s="789" t="s">
        <v>450</v>
      </c>
      <c r="C23" s="790"/>
      <c r="D23" s="790"/>
      <c r="E23" s="790"/>
      <c r="F23" s="536">
        <v>168</v>
      </c>
      <c r="G23" s="536">
        <v>168</v>
      </c>
      <c r="H23" s="536"/>
      <c r="I23" s="536">
        <f>G23+H23</f>
        <v>168</v>
      </c>
      <c r="J23" s="439"/>
    </row>
    <row r="24" spans="1:10" ht="15.75">
      <c r="A24" s="531">
        <v>20</v>
      </c>
      <c r="B24" s="787" t="s">
        <v>588</v>
      </c>
      <c r="C24" s="788"/>
      <c r="D24" s="788"/>
      <c r="E24" s="788"/>
      <c r="F24" s="540">
        <f>SUM(F25:F28)</f>
        <v>187800</v>
      </c>
      <c r="G24" s="540">
        <f>SUM(G25:G28)</f>
        <v>187800</v>
      </c>
      <c r="H24" s="540">
        <f>SUM(H25:H28)</f>
        <v>11994</v>
      </c>
      <c r="I24" s="540">
        <f>SUM(I25:I28)</f>
        <v>199794</v>
      </c>
      <c r="J24" s="439"/>
    </row>
    <row r="25" spans="1:10" ht="15.75">
      <c r="A25" s="531">
        <v>21</v>
      </c>
      <c r="B25" s="798" t="s">
        <v>62</v>
      </c>
      <c r="C25" s="799"/>
      <c r="D25" s="799"/>
      <c r="E25" s="799"/>
      <c r="F25" s="541">
        <v>70400</v>
      </c>
      <c r="G25" s="541">
        <v>70400</v>
      </c>
      <c r="H25" s="541"/>
      <c r="I25" s="541">
        <v>70400</v>
      </c>
      <c r="J25" s="439"/>
    </row>
    <row r="26" spans="1:10" ht="15.75">
      <c r="A26" s="531">
        <v>22</v>
      </c>
      <c r="B26" s="795" t="s">
        <v>63</v>
      </c>
      <c r="C26" s="796"/>
      <c r="D26" s="796"/>
      <c r="E26" s="796"/>
      <c r="F26" s="542">
        <v>13100</v>
      </c>
      <c r="G26" s="542">
        <v>13100</v>
      </c>
      <c r="H26" s="542">
        <v>3245</v>
      </c>
      <c r="I26" s="542">
        <f>G26+H26</f>
        <v>16345</v>
      </c>
      <c r="J26" s="439"/>
    </row>
    <row r="27" spans="1:10" ht="15.75">
      <c r="A27" s="531">
        <v>23</v>
      </c>
      <c r="B27" s="795" t="s">
        <v>64</v>
      </c>
      <c r="C27" s="796"/>
      <c r="D27" s="796"/>
      <c r="E27" s="796"/>
      <c r="F27" s="542">
        <v>104000</v>
      </c>
      <c r="G27" s="542">
        <v>104000</v>
      </c>
      <c r="H27" s="542">
        <v>8749</v>
      </c>
      <c r="I27" s="542">
        <f>G27+H27</f>
        <v>112749</v>
      </c>
      <c r="J27" s="439"/>
    </row>
    <row r="28" spans="1:10" ht="15.75">
      <c r="A28" s="531">
        <v>24</v>
      </c>
      <c r="B28" s="443" t="s">
        <v>560</v>
      </c>
      <c r="C28" s="444"/>
      <c r="D28" s="444"/>
      <c r="E28" s="444"/>
      <c r="F28" s="542">
        <v>300</v>
      </c>
      <c r="G28" s="542">
        <v>300</v>
      </c>
      <c r="H28" s="542"/>
      <c r="I28" s="542">
        <v>300</v>
      </c>
      <c r="J28" s="439"/>
    </row>
    <row r="29" spans="1:10" ht="15.75">
      <c r="A29" s="531">
        <v>25</v>
      </c>
      <c r="B29" s="447" t="s">
        <v>565</v>
      </c>
      <c r="C29" s="450"/>
      <c r="D29" s="450"/>
      <c r="E29" s="451"/>
      <c r="F29" s="539">
        <v>900</v>
      </c>
      <c r="G29" s="539">
        <v>900</v>
      </c>
      <c r="H29" s="539">
        <v>639</v>
      </c>
      <c r="I29" s="539">
        <f>G29+H29</f>
        <v>1539</v>
      </c>
      <c r="J29" s="439"/>
    </row>
    <row r="30" spans="1:10" ht="15.75">
      <c r="A30" s="531">
        <v>26</v>
      </c>
      <c r="B30" s="524" t="s">
        <v>566</v>
      </c>
      <c r="C30" s="445"/>
      <c r="D30" s="445"/>
      <c r="E30" s="446"/>
      <c r="F30" s="543">
        <f>SUM(F31:F32)</f>
        <v>100</v>
      </c>
      <c r="G30" s="543">
        <f>SUM(G31:G32)</f>
        <v>100</v>
      </c>
      <c r="H30" s="543">
        <f>SUM(H31:H32)</f>
        <v>108</v>
      </c>
      <c r="I30" s="543">
        <f>SUM(I31:I32)</f>
        <v>208</v>
      </c>
      <c r="J30" s="439"/>
    </row>
    <row r="31" spans="1:10" ht="15.75">
      <c r="A31" s="531">
        <v>27</v>
      </c>
      <c r="B31" s="447" t="s">
        <v>562</v>
      </c>
      <c r="C31" s="448"/>
      <c r="D31" s="448"/>
      <c r="E31" s="449"/>
      <c r="F31" s="544">
        <v>100</v>
      </c>
      <c r="G31" s="544">
        <v>100</v>
      </c>
      <c r="H31" s="544">
        <v>108</v>
      </c>
      <c r="I31" s="544">
        <f>G31+H31</f>
        <v>208</v>
      </c>
      <c r="J31" s="439"/>
    </row>
    <row r="32" spans="1:10" ht="15.75">
      <c r="A32" s="531">
        <v>28</v>
      </c>
      <c r="B32" s="776" t="s">
        <v>563</v>
      </c>
      <c r="C32" s="777"/>
      <c r="D32" s="777"/>
      <c r="E32" s="778"/>
      <c r="F32" s="536"/>
      <c r="G32" s="536"/>
      <c r="H32" s="536"/>
      <c r="I32" s="536"/>
      <c r="J32" s="439"/>
    </row>
    <row r="33" spans="1:10" ht="15.75">
      <c r="A33" s="531">
        <v>29</v>
      </c>
      <c r="B33" s="545" t="s">
        <v>567</v>
      </c>
      <c r="C33" s="546"/>
      <c r="D33" s="546"/>
      <c r="E33" s="547"/>
      <c r="F33" s="548">
        <v>160</v>
      </c>
      <c r="G33" s="548">
        <v>160</v>
      </c>
      <c r="H33" s="548">
        <v>158</v>
      </c>
      <c r="I33" s="548">
        <f>G33+H33</f>
        <v>318</v>
      </c>
      <c r="J33" s="439"/>
    </row>
    <row r="34" spans="1:10" ht="15.75">
      <c r="A34" s="531">
        <v>30</v>
      </c>
      <c r="B34" s="549" t="s">
        <v>574</v>
      </c>
      <c r="C34" s="550"/>
      <c r="D34" s="550"/>
      <c r="E34" s="551"/>
      <c r="F34" s="552">
        <f>F35+F55+F56</f>
        <v>369623</v>
      </c>
      <c r="G34" s="552">
        <f>G35+G55+G56</f>
        <v>449819</v>
      </c>
      <c r="H34" s="552">
        <f>H35+H55+H56</f>
        <v>54186</v>
      </c>
      <c r="I34" s="552">
        <f>I35+I55+I56</f>
        <v>504005</v>
      </c>
      <c r="J34" s="439"/>
    </row>
    <row r="35" spans="1:10" ht="15.75">
      <c r="A35" s="531">
        <v>31</v>
      </c>
      <c r="B35" s="800" t="s">
        <v>575</v>
      </c>
      <c r="C35" s="801"/>
      <c r="D35" s="801"/>
      <c r="E35" s="801"/>
      <c r="F35" s="553">
        <f>F36+F37+F44</f>
        <v>297807</v>
      </c>
      <c r="G35" s="553">
        <f>G36+G37+G44+G48+G51</f>
        <v>372465</v>
      </c>
      <c r="H35" s="553">
        <f>H36+H37+H44+H48+H51</f>
        <v>32827</v>
      </c>
      <c r="I35" s="553">
        <f>I36+I37+I44+I48+I51</f>
        <v>405292</v>
      </c>
      <c r="J35" s="439"/>
    </row>
    <row r="36" spans="1:10" ht="15.75">
      <c r="A36" s="531">
        <v>32</v>
      </c>
      <c r="B36" s="802" t="s">
        <v>817</v>
      </c>
      <c r="C36" s="803"/>
      <c r="D36" s="803"/>
      <c r="E36" s="803"/>
      <c r="F36" s="539">
        <v>297592</v>
      </c>
      <c r="G36" s="539">
        <v>301851</v>
      </c>
      <c r="H36" s="593">
        <v>5503</v>
      </c>
      <c r="I36" s="539">
        <f>G36+H36</f>
        <v>307354</v>
      </c>
      <c r="J36" s="439"/>
    </row>
    <row r="37" spans="1:10" ht="15.75">
      <c r="A37" s="531">
        <v>33</v>
      </c>
      <c r="B37" s="792" t="s">
        <v>576</v>
      </c>
      <c r="C37" s="804"/>
      <c r="D37" s="804"/>
      <c r="E37" s="805"/>
      <c r="F37" s="554">
        <f>SUM(F38:F43)</f>
        <v>0</v>
      </c>
      <c r="G37" s="554">
        <f>SUM(G38:G43)</f>
        <v>52307</v>
      </c>
      <c r="H37" s="554">
        <f>SUM(H38:H43)</f>
        <v>21627</v>
      </c>
      <c r="I37" s="554">
        <f>SUM(I38:I43)</f>
        <v>73934</v>
      </c>
      <c r="J37" s="439"/>
    </row>
    <row r="38" spans="1:10" ht="15.75">
      <c r="A38" s="531">
        <v>34</v>
      </c>
      <c r="B38" s="776" t="s">
        <v>452</v>
      </c>
      <c r="C38" s="777"/>
      <c r="D38" s="777"/>
      <c r="E38" s="778"/>
      <c r="F38" s="536"/>
      <c r="G38" s="536">
        <v>5064</v>
      </c>
      <c r="H38" s="536">
        <v>2129</v>
      </c>
      <c r="I38" s="536">
        <f aca="true" t="shared" si="0" ref="I38:I43">G38+H38</f>
        <v>7193</v>
      </c>
      <c r="J38" s="439"/>
    </row>
    <row r="39" spans="1:10" ht="15.75">
      <c r="A39" s="531">
        <v>35</v>
      </c>
      <c r="B39" s="443" t="s">
        <v>453</v>
      </c>
      <c r="C39" s="444"/>
      <c r="D39" s="444"/>
      <c r="E39" s="452"/>
      <c r="F39" s="536"/>
      <c r="G39" s="536">
        <v>52</v>
      </c>
      <c r="H39" s="536"/>
      <c r="I39" s="536">
        <f t="shared" si="0"/>
        <v>52</v>
      </c>
      <c r="J39" s="439"/>
    </row>
    <row r="40" spans="1:10" ht="15.75">
      <c r="A40" s="531">
        <v>36</v>
      </c>
      <c r="B40" s="795" t="s">
        <v>454</v>
      </c>
      <c r="C40" s="796"/>
      <c r="D40" s="796"/>
      <c r="E40" s="797"/>
      <c r="F40" s="536"/>
      <c r="G40" s="536">
        <v>451</v>
      </c>
      <c r="H40" s="536"/>
      <c r="I40" s="536">
        <f t="shared" si="0"/>
        <v>451</v>
      </c>
      <c r="J40" s="439"/>
    </row>
    <row r="41" spans="1:10" ht="15.75">
      <c r="A41" s="531">
        <v>37</v>
      </c>
      <c r="B41" s="795" t="s">
        <v>455</v>
      </c>
      <c r="C41" s="796"/>
      <c r="D41" s="796"/>
      <c r="E41" s="797"/>
      <c r="F41" s="555"/>
      <c r="G41" s="555">
        <v>9095</v>
      </c>
      <c r="H41" s="555">
        <v>4106</v>
      </c>
      <c r="I41" s="536">
        <f t="shared" si="0"/>
        <v>13201</v>
      </c>
      <c r="J41" s="439"/>
    </row>
    <row r="42" spans="1:10" ht="15.75">
      <c r="A42" s="531">
        <v>38</v>
      </c>
      <c r="B42" s="795" t="s">
        <v>456</v>
      </c>
      <c r="C42" s="808"/>
      <c r="D42" s="808"/>
      <c r="E42" s="809"/>
      <c r="F42" s="555"/>
      <c r="G42" s="555">
        <v>36965</v>
      </c>
      <c r="H42" s="555">
        <v>15392</v>
      </c>
      <c r="I42" s="536">
        <f t="shared" si="0"/>
        <v>52357</v>
      </c>
      <c r="J42" s="439"/>
    </row>
    <row r="43" spans="1:10" ht="15.75">
      <c r="A43" s="531">
        <v>39</v>
      </c>
      <c r="B43" s="795" t="s">
        <v>700</v>
      </c>
      <c r="C43" s="808"/>
      <c r="D43" s="808"/>
      <c r="E43" s="809"/>
      <c r="F43" s="555"/>
      <c r="G43" s="555">
        <v>680</v>
      </c>
      <c r="H43" s="555"/>
      <c r="I43" s="536">
        <f t="shared" si="0"/>
        <v>680</v>
      </c>
      <c r="J43" s="439"/>
    </row>
    <row r="44" spans="1:10" ht="15.75">
      <c r="A44" s="531">
        <v>40</v>
      </c>
      <c r="B44" s="802" t="s">
        <v>578</v>
      </c>
      <c r="C44" s="802"/>
      <c r="D44" s="802"/>
      <c r="E44" s="802"/>
      <c r="F44" s="557">
        <f>SUM(F45:F47)</f>
        <v>215</v>
      </c>
      <c r="G44" s="557">
        <f>SUM(G45:G47)</f>
        <v>1280</v>
      </c>
      <c r="H44" s="557">
        <f>SUM(H45:H47)</f>
        <v>0</v>
      </c>
      <c r="I44" s="557">
        <f>SUM(I45:I47)</f>
        <v>1280</v>
      </c>
      <c r="J44" s="439"/>
    </row>
    <row r="45" spans="1:10" ht="15.75">
      <c r="A45" s="531">
        <v>41</v>
      </c>
      <c r="B45" s="810" t="s">
        <v>630</v>
      </c>
      <c r="C45" s="810"/>
      <c r="D45" s="810"/>
      <c r="E45" s="810"/>
      <c r="F45" s="558">
        <v>215</v>
      </c>
      <c r="G45" s="558">
        <v>215</v>
      </c>
      <c r="H45" s="558"/>
      <c r="I45" s="558">
        <v>215</v>
      </c>
      <c r="J45" s="439"/>
    </row>
    <row r="46" spans="1:10" ht="15.75">
      <c r="A46" s="531">
        <v>42</v>
      </c>
      <c r="B46" s="811" t="s">
        <v>701</v>
      </c>
      <c r="C46" s="811"/>
      <c r="D46" s="811"/>
      <c r="E46" s="811"/>
      <c r="F46" s="559"/>
      <c r="G46" s="559">
        <v>0</v>
      </c>
      <c r="H46" s="559"/>
      <c r="I46" s="559">
        <v>0</v>
      </c>
      <c r="J46" s="439"/>
    </row>
    <row r="47" spans="1:10" ht="15.75">
      <c r="A47" s="531">
        <v>43</v>
      </c>
      <c r="B47" s="812" t="s">
        <v>702</v>
      </c>
      <c r="C47" s="812"/>
      <c r="D47" s="812"/>
      <c r="E47" s="812"/>
      <c r="F47" s="560"/>
      <c r="G47" s="560">
        <v>1065</v>
      </c>
      <c r="H47" s="560"/>
      <c r="I47" s="560">
        <v>1065</v>
      </c>
      <c r="J47" s="439"/>
    </row>
    <row r="48" spans="1:10" ht="15.75">
      <c r="A48" s="531">
        <v>44</v>
      </c>
      <c r="B48" s="538" t="s">
        <v>703</v>
      </c>
      <c r="C48" s="450"/>
      <c r="D48" s="450"/>
      <c r="E48" s="451"/>
      <c r="F48" s="561"/>
      <c r="G48" s="561">
        <f>SUM(G49:G50)</f>
        <v>3556</v>
      </c>
      <c r="H48" s="561">
        <f>SUM(H49:H50)</f>
        <v>5697</v>
      </c>
      <c r="I48" s="561">
        <f>SUM(I49:I50)</f>
        <v>9253</v>
      </c>
      <c r="J48" s="439"/>
    </row>
    <row r="49" spans="1:10" ht="15.75">
      <c r="A49" s="531">
        <v>45</v>
      </c>
      <c r="B49" s="447" t="s">
        <v>818</v>
      </c>
      <c r="C49" s="448"/>
      <c r="D49" s="448"/>
      <c r="E49" s="449"/>
      <c r="F49" s="562"/>
      <c r="G49" s="562">
        <v>3556</v>
      </c>
      <c r="H49" s="562">
        <v>2031</v>
      </c>
      <c r="I49" s="558">
        <f>G49+H49</f>
        <v>5587</v>
      </c>
      <c r="J49" s="439"/>
    </row>
    <row r="50" spans="1:10" ht="15.75">
      <c r="A50" s="531">
        <v>46</v>
      </c>
      <c r="B50" s="525" t="s">
        <v>819</v>
      </c>
      <c r="C50" s="528"/>
      <c r="D50" s="528"/>
      <c r="E50" s="564"/>
      <c r="F50" s="565"/>
      <c r="G50" s="565"/>
      <c r="H50" s="565">
        <v>3666</v>
      </c>
      <c r="I50" s="560">
        <f>G50+H50</f>
        <v>3666</v>
      </c>
      <c r="J50" s="439"/>
    </row>
    <row r="51" spans="1:10" ht="15.75">
      <c r="A51" s="531">
        <v>47</v>
      </c>
      <c r="B51" s="538" t="s">
        <v>704</v>
      </c>
      <c r="C51" s="450"/>
      <c r="D51" s="450"/>
      <c r="E51" s="451"/>
      <c r="F51" s="561"/>
      <c r="G51" s="561">
        <f>SUM(G52:G54)</f>
        <v>13471</v>
      </c>
      <c r="H51" s="561"/>
      <c r="I51" s="561">
        <f>SUM(I52:I54)</f>
        <v>13471</v>
      </c>
      <c r="J51" s="439"/>
    </row>
    <row r="52" spans="1:10" ht="15.75">
      <c r="A52" s="531">
        <v>48</v>
      </c>
      <c r="B52" s="447" t="s">
        <v>705</v>
      </c>
      <c r="C52" s="448"/>
      <c r="D52" s="448"/>
      <c r="E52" s="449"/>
      <c r="F52" s="562"/>
      <c r="G52" s="562">
        <v>4256</v>
      </c>
      <c r="H52" s="562"/>
      <c r="I52" s="562">
        <v>4256</v>
      </c>
      <c r="J52" s="439"/>
    </row>
    <row r="53" spans="1:10" ht="15.75">
      <c r="A53" s="531">
        <v>49</v>
      </c>
      <c r="B53" s="440" t="s">
        <v>706</v>
      </c>
      <c r="C53" s="441"/>
      <c r="D53" s="441"/>
      <c r="E53" s="442"/>
      <c r="F53" s="563"/>
      <c r="G53" s="563">
        <v>6729</v>
      </c>
      <c r="H53" s="563"/>
      <c r="I53" s="563">
        <v>6729</v>
      </c>
      <c r="J53" s="439"/>
    </row>
    <row r="54" spans="1:10" ht="15.75">
      <c r="A54" s="531">
        <v>50</v>
      </c>
      <c r="B54" s="525" t="s">
        <v>707</v>
      </c>
      <c r="C54" s="528"/>
      <c r="D54" s="528"/>
      <c r="E54" s="564"/>
      <c r="F54" s="565"/>
      <c r="G54" s="565">
        <v>2486</v>
      </c>
      <c r="H54" s="565"/>
      <c r="I54" s="565">
        <v>2486</v>
      </c>
      <c r="J54" s="439"/>
    </row>
    <row r="55" spans="1:10" ht="15.75">
      <c r="A55" s="531">
        <v>51</v>
      </c>
      <c r="B55" s="538" t="s">
        <v>579</v>
      </c>
      <c r="C55" s="450"/>
      <c r="D55" s="450"/>
      <c r="E55" s="451"/>
      <c r="F55" s="561"/>
      <c r="G55" s="561"/>
      <c r="H55" s="561"/>
      <c r="I55" s="561"/>
      <c r="J55" s="439"/>
    </row>
    <row r="56" spans="1:10" ht="15.75">
      <c r="A56" s="531">
        <v>52</v>
      </c>
      <c r="B56" s="792" t="s">
        <v>580</v>
      </c>
      <c r="C56" s="804"/>
      <c r="D56" s="804"/>
      <c r="E56" s="805"/>
      <c r="F56" s="554">
        <f>SUM(F57:F67)</f>
        <v>71816</v>
      </c>
      <c r="G56" s="554">
        <f>SUM(G57:G73)</f>
        <v>77354</v>
      </c>
      <c r="H56" s="554">
        <f>SUM(H57:H73)</f>
        <v>21359</v>
      </c>
      <c r="I56" s="554">
        <f>SUM(I57:I73)</f>
        <v>98713</v>
      </c>
      <c r="J56" s="439"/>
    </row>
    <row r="57" spans="1:10" ht="15.75">
      <c r="A57" s="531">
        <v>53</v>
      </c>
      <c r="B57" s="447" t="s">
        <v>65</v>
      </c>
      <c r="C57" s="448"/>
      <c r="D57" s="448"/>
      <c r="E57" s="449"/>
      <c r="F57" s="544">
        <v>11424</v>
      </c>
      <c r="G57" s="544">
        <v>11424</v>
      </c>
      <c r="H57" s="544">
        <v>625</v>
      </c>
      <c r="I57" s="541">
        <f>G57+H57</f>
        <v>12049</v>
      </c>
      <c r="J57" s="439"/>
    </row>
    <row r="58" spans="1:10" ht="15.75">
      <c r="A58" s="531">
        <v>54</v>
      </c>
      <c r="B58" s="440" t="s">
        <v>464</v>
      </c>
      <c r="C58" s="441"/>
      <c r="D58" s="441"/>
      <c r="E58" s="442"/>
      <c r="F58" s="536">
        <v>2000</v>
      </c>
      <c r="G58" s="536">
        <v>1692</v>
      </c>
      <c r="H58" s="536">
        <v>237</v>
      </c>
      <c r="I58" s="542">
        <f aca="true" t="shared" si="1" ref="I58:I69">G58+H58</f>
        <v>1929</v>
      </c>
      <c r="J58" s="439"/>
    </row>
    <row r="59" spans="1:10" ht="15.75">
      <c r="A59" s="531">
        <v>55</v>
      </c>
      <c r="B59" s="453" t="s">
        <v>465</v>
      </c>
      <c r="C59" s="454"/>
      <c r="D59" s="454"/>
      <c r="E59" s="455"/>
      <c r="F59" s="566">
        <v>2431</v>
      </c>
      <c r="G59" s="566">
        <v>2431</v>
      </c>
      <c r="H59" s="566"/>
      <c r="I59" s="542">
        <f t="shared" si="1"/>
        <v>2431</v>
      </c>
      <c r="J59" s="439"/>
    </row>
    <row r="60" spans="1:10" ht="15.75">
      <c r="A60" s="531">
        <v>56</v>
      </c>
      <c r="B60" s="453" t="s">
        <v>466</v>
      </c>
      <c r="C60" s="454"/>
      <c r="D60" s="454"/>
      <c r="E60" s="455"/>
      <c r="F60" s="567">
        <v>10193</v>
      </c>
      <c r="G60" s="567">
        <v>10482</v>
      </c>
      <c r="H60" s="567"/>
      <c r="I60" s="542">
        <f t="shared" si="1"/>
        <v>10482</v>
      </c>
      <c r="J60" s="439"/>
    </row>
    <row r="61" spans="1:10" ht="15.75">
      <c r="A61" s="531">
        <v>57</v>
      </c>
      <c r="B61" s="453" t="s">
        <v>467</v>
      </c>
      <c r="C61" s="454"/>
      <c r="D61" s="454"/>
      <c r="E61" s="455"/>
      <c r="F61" s="566">
        <v>734</v>
      </c>
      <c r="G61" s="566">
        <v>734</v>
      </c>
      <c r="H61" s="566"/>
      <c r="I61" s="542">
        <f t="shared" si="1"/>
        <v>734</v>
      </c>
      <c r="J61" s="439"/>
    </row>
    <row r="62" spans="1:10" ht="15.75">
      <c r="A62" s="531">
        <v>58</v>
      </c>
      <c r="B62" s="811" t="s">
        <v>468</v>
      </c>
      <c r="C62" s="811"/>
      <c r="D62" s="811"/>
      <c r="E62" s="811"/>
      <c r="F62" s="563">
        <v>222</v>
      </c>
      <c r="G62" s="563">
        <v>0</v>
      </c>
      <c r="H62" s="563"/>
      <c r="I62" s="542">
        <f t="shared" si="1"/>
        <v>0</v>
      </c>
      <c r="J62" s="439"/>
    </row>
    <row r="63" spans="1:10" ht="15.75">
      <c r="A63" s="531">
        <v>59</v>
      </c>
      <c r="B63" s="811" t="s">
        <v>469</v>
      </c>
      <c r="C63" s="811"/>
      <c r="D63" s="811"/>
      <c r="E63" s="811"/>
      <c r="F63" s="563">
        <v>222</v>
      </c>
      <c r="G63" s="563">
        <v>0</v>
      </c>
      <c r="H63" s="563"/>
      <c r="I63" s="542">
        <f t="shared" si="1"/>
        <v>0</v>
      </c>
      <c r="J63" s="439"/>
    </row>
    <row r="64" spans="1:10" ht="15.75">
      <c r="A64" s="531">
        <v>60</v>
      </c>
      <c r="B64" s="776" t="s">
        <v>470</v>
      </c>
      <c r="C64" s="813"/>
      <c r="D64" s="813"/>
      <c r="E64" s="807"/>
      <c r="F64" s="563">
        <v>34562</v>
      </c>
      <c r="G64" s="563">
        <v>33904</v>
      </c>
      <c r="H64" s="563"/>
      <c r="I64" s="542">
        <f t="shared" si="1"/>
        <v>33904</v>
      </c>
      <c r="J64" s="439"/>
    </row>
    <row r="65" spans="1:10" ht="15.75">
      <c r="A65" s="531">
        <v>61</v>
      </c>
      <c r="B65" s="776" t="s">
        <v>471</v>
      </c>
      <c r="C65" s="806"/>
      <c r="D65" s="806"/>
      <c r="E65" s="807"/>
      <c r="F65" s="559">
        <v>664</v>
      </c>
      <c r="G65" s="559">
        <v>664</v>
      </c>
      <c r="H65" s="559"/>
      <c r="I65" s="542">
        <f t="shared" si="1"/>
        <v>664</v>
      </c>
      <c r="J65" s="439"/>
    </row>
    <row r="66" spans="1:10" ht="15.75">
      <c r="A66" s="531">
        <v>62</v>
      </c>
      <c r="B66" s="570" t="s">
        <v>472</v>
      </c>
      <c r="C66" s="569"/>
      <c r="D66" s="569"/>
      <c r="E66" s="568"/>
      <c r="F66" s="559">
        <v>9364</v>
      </c>
      <c r="G66" s="559">
        <v>9364</v>
      </c>
      <c r="H66" s="743"/>
      <c r="I66" s="542">
        <f t="shared" si="1"/>
        <v>9364</v>
      </c>
      <c r="J66" s="439"/>
    </row>
    <row r="67" spans="1:10" ht="15.75">
      <c r="A67" s="531">
        <v>63</v>
      </c>
      <c r="B67" s="776" t="s">
        <v>708</v>
      </c>
      <c r="C67" s="806"/>
      <c r="D67" s="806"/>
      <c r="E67" s="807"/>
      <c r="F67" s="559"/>
      <c r="G67" s="559">
        <v>2200</v>
      </c>
      <c r="H67" s="559"/>
      <c r="I67" s="542">
        <f t="shared" si="1"/>
        <v>2200</v>
      </c>
      <c r="J67" s="439"/>
    </row>
    <row r="68" spans="1:10" ht="15.75">
      <c r="A68" s="531">
        <v>64</v>
      </c>
      <c r="B68" s="440" t="s">
        <v>709</v>
      </c>
      <c r="C68" s="569"/>
      <c r="D68" s="569"/>
      <c r="E68" s="568"/>
      <c r="F68" s="563"/>
      <c r="G68" s="563">
        <v>4151</v>
      </c>
      <c r="H68" s="563">
        <v>-2031</v>
      </c>
      <c r="I68" s="542">
        <f t="shared" si="1"/>
        <v>2120</v>
      </c>
      <c r="J68" s="439"/>
    </row>
    <row r="69" spans="1:10" ht="15.75">
      <c r="A69" s="531">
        <v>65</v>
      </c>
      <c r="B69" s="440" t="s">
        <v>710</v>
      </c>
      <c r="C69" s="569"/>
      <c r="D69" s="569"/>
      <c r="E69" s="568"/>
      <c r="F69" s="563"/>
      <c r="G69" s="563">
        <v>308</v>
      </c>
      <c r="H69" s="563"/>
      <c r="I69" s="542">
        <f t="shared" si="1"/>
        <v>308</v>
      </c>
      <c r="J69" s="439"/>
    </row>
    <row r="70" spans="1:10" ht="15.75">
      <c r="A70" s="531">
        <v>66</v>
      </c>
      <c r="B70" s="440" t="s">
        <v>820</v>
      </c>
      <c r="C70" s="569"/>
      <c r="D70" s="569"/>
      <c r="E70" s="568"/>
      <c r="F70" s="563"/>
      <c r="G70" s="563"/>
      <c r="H70" s="563">
        <v>736</v>
      </c>
      <c r="I70" s="542">
        <f>G70+H70</f>
        <v>736</v>
      </c>
      <c r="J70" s="439"/>
    </row>
    <row r="71" spans="1:10" ht="15.75">
      <c r="A71" s="531">
        <v>67</v>
      </c>
      <c r="B71" s="440" t="s">
        <v>821</v>
      </c>
      <c r="C71" s="569"/>
      <c r="D71" s="569"/>
      <c r="E71" s="568"/>
      <c r="F71" s="563"/>
      <c r="G71" s="563"/>
      <c r="H71" s="563">
        <v>19451</v>
      </c>
      <c r="I71" s="542">
        <f>G71+H71</f>
        <v>19451</v>
      </c>
      <c r="J71" s="439"/>
    </row>
    <row r="72" spans="1:10" ht="15.75">
      <c r="A72" s="531">
        <v>67</v>
      </c>
      <c r="B72" s="440" t="s">
        <v>822</v>
      </c>
      <c r="C72" s="569"/>
      <c r="D72" s="569"/>
      <c r="E72" s="568"/>
      <c r="F72" s="563"/>
      <c r="G72" s="563"/>
      <c r="H72" s="563">
        <v>1933</v>
      </c>
      <c r="I72" s="542">
        <f>G72+H72</f>
        <v>1933</v>
      </c>
      <c r="J72" s="439"/>
    </row>
    <row r="73" spans="1:10" ht="15.75">
      <c r="A73" s="531">
        <v>67</v>
      </c>
      <c r="B73" s="440" t="s">
        <v>823</v>
      </c>
      <c r="C73" s="569"/>
      <c r="D73" s="569"/>
      <c r="E73" s="568"/>
      <c r="F73" s="563"/>
      <c r="G73" s="563"/>
      <c r="H73" s="563">
        <v>408</v>
      </c>
      <c r="I73" s="542">
        <f>G73+H73</f>
        <v>408</v>
      </c>
      <c r="J73" s="439"/>
    </row>
    <row r="74" spans="1:10" s="574" customFormat="1" ht="15.75">
      <c r="A74" s="531">
        <v>68</v>
      </c>
      <c r="B74" s="815" t="s">
        <v>581</v>
      </c>
      <c r="C74" s="816"/>
      <c r="D74" s="816"/>
      <c r="E74" s="817"/>
      <c r="F74" s="573">
        <f>SUM(F75:F77)</f>
        <v>70</v>
      </c>
      <c r="G74" s="573">
        <f>SUM(G75:G77)</f>
        <v>145</v>
      </c>
      <c r="H74" s="573">
        <f>SUM(H75:H77)</f>
        <v>11</v>
      </c>
      <c r="I74" s="573">
        <f>SUM(I75:I77)</f>
        <v>156</v>
      </c>
      <c r="J74" s="439"/>
    </row>
    <row r="75" spans="1:10" ht="15.75">
      <c r="A75" s="531">
        <v>69</v>
      </c>
      <c r="B75" s="440" t="s">
        <v>568</v>
      </c>
      <c r="C75" s="454"/>
      <c r="D75" s="454"/>
      <c r="E75" s="455"/>
      <c r="F75" s="536">
        <v>70</v>
      </c>
      <c r="G75" s="536">
        <v>70</v>
      </c>
      <c r="H75" s="536"/>
      <c r="I75" s="536">
        <f>G75+H75</f>
        <v>70</v>
      </c>
      <c r="J75" s="439"/>
    </row>
    <row r="76" spans="1:10" ht="15.75">
      <c r="A76" s="531">
        <v>70</v>
      </c>
      <c r="B76" s="453" t="s">
        <v>711</v>
      </c>
      <c r="C76" s="454"/>
      <c r="D76" s="454"/>
      <c r="E76" s="455"/>
      <c r="F76" s="536"/>
      <c r="G76" s="536">
        <v>75</v>
      </c>
      <c r="H76" s="536"/>
      <c r="I76" s="536">
        <f>G76+H76</f>
        <v>75</v>
      </c>
      <c r="J76" s="439"/>
    </row>
    <row r="77" spans="1:10" ht="16.5" thickBot="1">
      <c r="A77" s="531">
        <v>71</v>
      </c>
      <c r="B77" s="453" t="s">
        <v>824</v>
      </c>
      <c r="C77" s="454"/>
      <c r="D77" s="454"/>
      <c r="E77" s="455"/>
      <c r="F77" s="536"/>
      <c r="G77" s="536"/>
      <c r="H77" s="536">
        <v>11</v>
      </c>
      <c r="I77" s="536">
        <f>G77+H77</f>
        <v>11</v>
      </c>
      <c r="J77" s="439"/>
    </row>
    <row r="78" spans="1:10" ht="16.5" thickBot="1">
      <c r="A78" s="531">
        <v>72</v>
      </c>
      <c r="B78" s="818" t="s">
        <v>66</v>
      </c>
      <c r="C78" s="819"/>
      <c r="D78" s="819"/>
      <c r="E78" s="819"/>
      <c r="F78" s="575">
        <f>F79+F84</f>
        <v>2548</v>
      </c>
      <c r="G78" s="575">
        <f>G79+G84</f>
        <v>2588</v>
      </c>
      <c r="H78" s="575">
        <f>H79+H84</f>
        <v>210</v>
      </c>
      <c r="I78" s="575">
        <f>I79+I84</f>
        <v>2798</v>
      </c>
      <c r="J78" s="439"/>
    </row>
    <row r="79" spans="1:10" ht="15.75">
      <c r="A79" s="531">
        <v>73</v>
      </c>
      <c r="B79" s="802" t="s">
        <v>69</v>
      </c>
      <c r="C79" s="820"/>
      <c r="D79" s="820"/>
      <c r="E79" s="820"/>
      <c r="F79" s="539">
        <f>SUM(F80:F83)</f>
        <v>2548</v>
      </c>
      <c r="G79" s="539">
        <f>SUM(G80:G83)</f>
        <v>2588</v>
      </c>
      <c r="H79" s="539">
        <f>SUM(H80:H83)</f>
        <v>210</v>
      </c>
      <c r="I79" s="539">
        <f>SUM(I80:I83)</f>
        <v>2798</v>
      </c>
      <c r="J79" s="439"/>
    </row>
    <row r="80" spans="1:10" ht="15.75">
      <c r="A80" s="531">
        <v>74</v>
      </c>
      <c r="B80" s="810" t="s">
        <v>451</v>
      </c>
      <c r="C80" s="810"/>
      <c r="D80" s="810"/>
      <c r="E80" s="810"/>
      <c r="F80" s="544">
        <v>2248</v>
      </c>
      <c r="G80" s="544">
        <v>2248</v>
      </c>
      <c r="H80" s="544"/>
      <c r="I80" s="541">
        <f>G80+H80</f>
        <v>2248</v>
      </c>
      <c r="J80" s="439"/>
    </row>
    <row r="81" spans="1:10" ht="15.75">
      <c r="A81" s="531">
        <v>75</v>
      </c>
      <c r="B81" s="811" t="s">
        <v>67</v>
      </c>
      <c r="C81" s="811"/>
      <c r="D81" s="811"/>
      <c r="E81" s="811"/>
      <c r="F81" s="536">
        <v>300</v>
      </c>
      <c r="G81" s="536">
        <v>340</v>
      </c>
      <c r="H81" s="536"/>
      <c r="I81" s="542">
        <f>G81+H81</f>
        <v>340</v>
      </c>
      <c r="J81" s="439"/>
    </row>
    <row r="82" spans="1:10" ht="15.75">
      <c r="A82" s="531">
        <v>76</v>
      </c>
      <c r="B82" s="733" t="s">
        <v>825</v>
      </c>
      <c r="C82" s="733"/>
      <c r="D82" s="733"/>
      <c r="E82" s="733"/>
      <c r="F82" s="536"/>
      <c r="G82" s="536"/>
      <c r="H82" s="536">
        <v>50</v>
      </c>
      <c r="I82" s="542">
        <f>G82+H82</f>
        <v>50</v>
      </c>
      <c r="J82" s="439"/>
    </row>
    <row r="83" spans="1:10" ht="15.75">
      <c r="A83" s="531">
        <v>77</v>
      </c>
      <c r="B83" s="811" t="s">
        <v>826</v>
      </c>
      <c r="C83" s="811"/>
      <c r="D83" s="811"/>
      <c r="E83" s="811"/>
      <c r="F83" s="536"/>
      <c r="G83" s="536"/>
      <c r="H83" s="536">
        <v>160</v>
      </c>
      <c r="I83" s="572">
        <f>G83+H83</f>
        <v>160</v>
      </c>
      <c r="J83" s="439"/>
    </row>
    <row r="84" spans="1:10" ht="15.75">
      <c r="A84" s="531">
        <v>78</v>
      </c>
      <c r="B84" s="821" t="s">
        <v>604</v>
      </c>
      <c r="C84" s="822"/>
      <c r="D84" s="822"/>
      <c r="E84" s="823"/>
      <c r="F84" s="539"/>
      <c r="G84" s="539"/>
      <c r="H84" s="539"/>
      <c r="I84" s="539"/>
      <c r="J84" s="439"/>
    </row>
    <row r="85" spans="1:10" ht="15.75">
      <c r="A85" s="531">
        <v>79</v>
      </c>
      <c r="B85" s="824" t="s">
        <v>582</v>
      </c>
      <c r="C85" s="824"/>
      <c r="D85" s="824"/>
      <c r="E85" s="824"/>
      <c r="F85" s="576">
        <f>F86+F89</f>
        <v>45718</v>
      </c>
      <c r="G85" s="576">
        <f>G86+G89</f>
        <v>50298</v>
      </c>
      <c r="H85" s="576">
        <f>H86+H89</f>
        <v>1327</v>
      </c>
      <c r="I85" s="576">
        <f>I86+I89</f>
        <v>51625</v>
      </c>
      <c r="J85" s="439"/>
    </row>
    <row r="86" spans="1:10" s="433" customFormat="1" ht="15.75">
      <c r="A86" s="531">
        <v>80</v>
      </c>
      <c r="B86" s="577" t="s">
        <v>570</v>
      </c>
      <c r="C86" s="578"/>
      <c r="D86" s="578"/>
      <c r="E86" s="578"/>
      <c r="F86" s="579"/>
      <c r="G86" s="579">
        <f>SUM(G87:G88)</f>
        <v>1130</v>
      </c>
      <c r="H86" s="579">
        <f>SUM(H87:H88)</f>
        <v>91</v>
      </c>
      <c r="I86" s="579">
        <f>SUM(I87:I88)</f>
        <v>1221</v>
      </c>
      <c r="J86" s="439"/>
    </row>
    <row r="87" spans="1:10" s="433" customFormat="1" ht="15.75">
      <c r="A87" s="531">
        <v>81</v>
      </c>
      <c r="B87" s="580" t="s">
        <v>827</v>
      </c>
      <c r="C87" s="581"/>
      <c r="D87" s="581"/>
      <c r="E87" s="581"/>
      <c r="F87" s="582"/>
      <c r="G87" s="582">
        <v>91</v>
      </c>
      <c r="H87" s="582">
        <v>91</v>
      </c>
      <c r="I87" s="582">
        <f>G87+H87</f>
        <v>182</v>
      </c>
      <c r="J87" s="439"/>
    </row>
    <row r="88" spans="1:10" s="433" customFormat="1" ht="15.75">
      <c r="A88" s="531">
        <v>82</v>
      </c>
      <c r="B88" s="583" t="s">
        <v>712</v>
      </c>
      <c r="C88" s="584"/>
      <c r="D88" s="584"/>
      <c r="E88" s="584"/>
      <c r="F88" s="585"/>
      <c r="G88" s="585">
        <v>1039</v>
      </c>
      <c r="H88" s="585"/>
      <c r="I88" s="585">
        <v>1039</v>
      </c>
      <c r="J88" s="439"/>
    </row>
    <row r="89" spans="1:10" ht="15.75">
      <c r="A89" s="531">
        <v>83</v>
      </c>
      <c r="B89" s="787" t="s">
        <v>571</v>
      </c>
      <c r="C89" s="788"/>
      <c r="D89" s="788"/>
      <c r="E89" s="788"/>
      <c r="F89" s="540">
        <f>SUM(F90:F98)</f>
        <v>45718</v>
      </c>
      <c r="G89" s="540">
        <f>SUM(G90:G98)</f>
        <v>49168</v>
      </c>
      <c r="H89" s="540">
        <f>SUM(H90:H98)</f>
        <v>1236</v>
      </c>
      <c r="I89" s="540">
        <f>SUM(I90:I98)</f>
        <v>50404</v>
      </c>
      <c r="J89" s="439"/>
    </row>
    <row r="90" spans="1:10" ht="15.75">
      <c r="A90" s="531">
        <v>84</v>
      </c>
      <c r="B90" s="586" t="s">
        <v>463</v>
      </c>
      <c r="C90" s="527"/>
      <c r="D90" s="527"/>
      <c r="E90" s="527"/>
      <c r="F90" s="587">
        <v>2226</v>
      </c>
      <c r="G90" s="587">
        <v>2226</v>
      </c>
      <c r="H90" s="744"/>
      <c r="I90" s="587">
        <f aca="true" t="shared" si="2" ref="I90:I98">G90+H90</f>
        <v>2226</v>
      </c>
      <c r="J90" s="439"/>
    </row>
    <row r="91" spans="1:10" ht="15.75">
      <c r="A91" s="531">
        <v>85</v>
      </c>
      <c r="B91" s="443" t="s">
        <v>473</v>
      </c>
      <c r="C91" s="444"/>
      <c r="D91" s="444"/>
      <c r="E91" s="444"/>
      <c r="F91" s="588">
        <v>4661</v>
      </c>
      <c r="G91" s="588">
        <v>4728</v>
      </c>
      <c r="H91" s="588"/>
      <c r="I91" s="588">
        <f t="shared" si="2"/>
        <v>4728</v>
      </c>
      <c r="J91" s="439"/>
    </row>
    <row r="92" spans="1:10" ht="15.75">
      <c r="A92" s="531">
        <v>86</v>
      </c>
      <c r="B92" s="589" t="s">
        <v>477</v>
      </c>
      <c r="C92" s="444"/>
      <c r="D92" s="444"/>
      <c r="E92" s="444"/>
      <c r="F92" s="588">
        <v>36563</v>
      </c>
      <c r="G92" s="588">
        <v>36563</v>
      </c>
      <c r="H92" s="588"/>
      <c r="I92" s="588">
        <f t="shared" si="2"/>
        <v>36563</v>
      </c>
      <c r="J92" s="439"/>
    </row>
    <row r="93" spans="1:10" ht="15.75">
      <c r="A93" s="531">
        <v>87</v>
      </c>
      <c r="B93" s="795" t="s">
        <v>569</v>
      </c>
      <c r="C93" s="814"/>
      <c r="D93" s="814"/>
      <c r="E93" s="809"/>
      <c r="F93" s="559">
        <v>2268</v>
      </c>
      <c r="G93" s="559">
        <v>0</v>
      </c>
      <c r="H93" s="559"/>
      <c r="I93" s="588">
        <f t="shared" si="2"/>
        <v>0</v>
      </c>
      <c r="J93" s="439"/>
    </row>
    <row r="94" spans="1:10" ht="15.75">
      <c r="A94" s="531">
        <v>88</v>
      </c>
      <c r="B94" s="795" t="s">
        <v>713</v>
      </c>
      <c r="C94" s="814"/>
      <c r="D94" s="814"/>
      <c r="E94" s="809"/>
      <c r="F94" s="559"/>
      <c r="G94" s="559">
        <v>1500</v>
      </c>
      <c r="H94" s="559"/>
      <c r="I94" s="588">
        <f t="shared" si="2"/>
        <v>1500</v>
      </c>
      <c r="J94" s="439"/>
    </row>
    <row r="95" spans="1:10" ht="15.75">
      <c r="A95" s="531">
        <v>89</v>
      </c>
      <c r="B95" s="795" t="s">
        <v>714</v>
      </c>
      <c r="C95" s="814"/>
      <c r="D95" s="814"/>
      <c r="E95" s="809"/>
      <c r="F95" s="559"/>
      <c r="G95" s="559">
        <v>3876</v>
      </c>
      <c r="H95" s="559"/>
      <c r="I95" s="588">
        <f t="shared" si="2"/>
        <v>3876</v>
      </c>
      <c r="J95" s="439"/>
    </row>
    <row r="96" spans="1:10" ht="15.75">
      <c r="A96" s="531">
        <v>90</v>
      </c>
      <c r="B96" s="795" t="s">
        <v>715</v>
      </c>
      <c r="C96" s="814"/>
      <c r="D96" s="814"/>
      <c r="E96" s="809"/>
      <c r="F96" s="559"/>
      <c r="G96" s="559">
        <v>275</v>
      </c>
      <c r="H96" s="559">
        <v>1</v>
      </c>
      <c r="I96" s="588">
        <f t="shared" si="2"/>
        <v>276</v>
      </c>
      <c r="J96" s="439"/>
    </row>
    <row r="97" spans="1:10" ht="15.75">
      <c r="A97" s="531">
        <v>91</v>
      </c>
      <c r="B97" s="440" t="s">
        <v>828</v>
      </c>
      <c r="C97" s="569"/>
      <c r="D97" s="569"/>
      <c r="E97" s="568"/>
      <c r="F97" s="563"/>
      <c r="G97" s="563"/>
      <c r="H97" s="563">
        <v>835</v>
      </c>
      <c r="I97" s="542">
        <f t="shared" si="2"/>
        <v>835</v>
      </c>
      <c r="J97" s="439"/>
    </row>
    <row r="98" spans="1:10" ht="15.75">
      <c r="A98" s="531">
        <v>92</v>
      </c>
      <c r="B98" s="525" t="s">
        <v>829</v>
      </c>
      <c r="C98" s="532"/>
      <c r="D98" s="532"/>
      <c r="E98" s="571"/>
      <c r="F98" s="565"/>
      <c r="G98" s="565"/>
      <c r="H98" s="565">
        <v>400</v>
      </c>
      <c r="I98" s="572">
        <f t="shared" si="2"/>
        <v>400</v>
      </c>
      <c r="J98" s="439"/>
    </row>
    <row r="99" spans="1:10" s="574" customFormat="1" ht="15.75">
      <c r="A99" s="531">
        <v>93</v>
      </c>
      <c r="B99" s="591" t="s">
        <v>608</v>
      </c>
      <c r="C99" s="591"/>
      <c r="D99" s="591"/>
      <c r="E99" s="591"/>
      <c r="F99" s="592">
        <f>F100+F102</f>
        <v>1000</v>
      </c>
      <c r="G99" s="592">
        <f>G100+G102</f>
        <v>1000</v>
      </c>
      <c r="H99" s="592">
        <f>H100+H101</f>
        <v>140</v>
      </c>
      <c r="I99" s="592">
        <f>I100+I101</f>
        <v>1140</v>
      </c>
      <c r="J99" s="439"/>
    </row>
    <row r="100" spans="1:10" s="574" customFormat="1" ht="15.75">
      <c r="A100" s="531">
        <v>94</v>
      </c>
      <c r="B100" s="731" t="s">
        <v>572</v>
      </c>
      <c r="C100" s="731"/>
      <c r="D100" s="731"/>
      <c r="E100" s="731"/>
      <c r="F100" s="573">
        <v>1000</v>
      </c>
      <c r="G100" s="573">
        <v>1000</v>
      </c>
      <c r="H100" s="573"/>
      <c r="I100" s="573">
        <v>1000</v>
      </c>
      <c r="J100" s="439"/>
    </row>
    <row r="101" spans="1:10" ht="15.75">
      <c r="A101" s="531">
        <v>95</v>
      </c>
      <c r="B101" s="829" t="s">
        <v>573</v>
      </c>
      <c r="C101" s="829"/>
      <c r="D101" s="829"/>
      <c r="E101" s="829"/>
      <c r="F101" s="593"/>
      <c r="G101" s="593"/>
      <c r="H101" s="593">
        <f>H102</f>
        <v>140</v>
      </c>
      <c r="I101" s="593">
        <f>I102</f>
        <v>140</v>
      </c>
      <c r="J101" s="439"/>
    </row>
    <row r="102" spans="1:10" s="747" customFormat="1" ht="15.75">
      <c r="A102" s="531">
        <v>96</v>
      </c>
      <c r="B102" s="830" t="s">
        <v>830</v>
      </c>
      <c r="C102" s="830"/>
      <c r="D102" s="830"/>
      <c r="E102" s="830"/>
      <c r="F102" s="745"/>
      <c r="G102" s="745"/>
      <c r="H102" s="745">
        <v>140</v>
      </c>
      <c r="I102" s="745">
        <f>G102+H102</f>
        <v>140</v>
      </c>
      <c r="J102" s="746"/>
    </row>
    <row r="103" spans="1:10" ht="15.75">
      <c r="A103" s="531">
        <v>97</v>
      </c>
      <c r="B103" s="828" t="s">
        <v>68</v>
      </c>
      <c r="C103" s="831"/>
      <c r="D103" s="831"/>
      <c r="E103" s="831"/>
      <c r="F103" s="594">
        <f>F6+F78+F85+F99</f>
        <v>706231</v>
      </c>
      <c r="G103" s="594">
        <f>G6+G78+G85+G99</f>
        <v>782651</v>
      </c>
      <c r="H103" s="594">
        <f>H6+H78+H85+H99</f>
        <v>68573</v>
      </c>
      <c r="I103" s="594">
        <f>I6+I78+I85+I99</f>
        <v>851224</v>
      </c>
      <c r="J103" s="439"/>
    </row>
    <row r="104" spans="1:10" s="598" customFormat="1" ht="15.75">
      <c r="A104" s="531">
        <v>98</v>
      </c>
      <c r="B104" s="732" t="s">
        <v>613</v>
      </c>
      <c r="C104" s="595"/>
      <c r="D104" s="595"/>
      <c r="E104" s="596"/>
      <c r="F104" s="597">
        <f>SUM(F105:F106)</f>
        <v>425148</v>
      </c>
      <c r="G104" s="597">
        <f>SUM(G105:G106)</f>
        <v>393454</v>
      </c>
      <c r="H104" s="597">
        <f>SUM(H105:H106)</f>
        <v>9927</v>
      </c>
      <c r="I104" s="597">
        <f>SUM(I105:I106)</f>
        <v>403381</v>
      </c>
      <c r="J104" s="439"/>
    </row>
    <row r="105" spans="1:10" s="598" customFormat="1" ht="15.75">
      <c r="A105" s="531">
        <v>99</v>
      </c>
      <c r="B105" s="580" t="s">
        <v>612</v>
      </c>
      <c r="C105" s="599"/>
      <c r="D105" s="599"/>
      <c r="E105" s="600"/>
      <c r="F105" s="601">
        <v>425148</v>
      </c>
      <c r="G105" s="601">
        <v>393454</v>
      </c>
      <c r="H105" s="601">
        <v>9927</v>
      </c>
      <c r="I105" s="601">
        <f>G105+H105</f>
        <v>403381</v>
      </c>
      <c r="J105" s="439"/>
    </row>
    <row r="106" spans="1:10" s="598" customFormat="1" ht="15.75">
      <c r="A106" s="531">
        <v>100</v>
      </c>
      <c r="B106" s="583" t="s">
        <v>614</v>
      </c>
      <c r="C106" s="602"/>
      <c r="D106" s="602"/>
      <c r="E106" s="603"/>
      <c r="F106" s="604"/>
      <c r="G106" s="604"/>
      <c r="H106" s="604"/>
      <c r="I106" s="604"/>
      <c r="J106" s="439"/>
    </row>
    <row r="107" spans="1:10" s="436" customFormat="1" ht="15.75">
      <c r="A107" s="531">
        <v>101</v>
      </c>
      <c r="B107" s="832" t="s">
        <v>583</v>
      </c>
      <c r="C107" s="833"/>
      <c r="D107" s="833"/>
      <c r="E107" s="834"/>
      <c r="F107" s="605">
        <f>F108+F109</f>
        <v>39369</v>
      </c>
      <c r="G107" s="605">
        <f>G108+G109</f>
        <v>153128</v>
      </c>
      <c r="H107" s="605">
        <f>H108+H109</f>
        <v>0</v>
      </c>
      <c r="I107" s="605">
        <f>I108+I109</f>
        <v>153128</v>
      </c>
      <c r="J107" s="439"/>
    </row>
    <row r="108" spans="1:10" s="436" customFormat="1" ht="15.75">
      <c r="A108" s="531">
        <v>102</v>
      </c>
      <c r="B108" s="821" t="s">
        <v>658</v>
      </c>
      <c r="C108" s="825"/>
      <c r="D108" s="825"/>
      <c r="E108" s="826"/>
      <c r="F108" s="606">
        <v>4483</v>
      </c>
      <c r="G108" s="606">
        <v>24290</v>
      </c>
      <c r="H108" s="606"/>
      <c r="I108" s="606">
        <v>24290</v>
      </c>
      <c r="J108" s="439"/>
    </row>
    <row r="109" spans="1:10" s="436" customFormat="1" ht="15.75">
      <c r="A109" s="531">
        <v>103</v>
      </c>
      <c r="B109" s="821" t="s">
        <v>71</v>
      </c>
      <c r="C109" s="825"/>
      <c r="D109" s="825"/>
      <c r="E109" s="826"/>
      <c r="F109" s="606">
        <v>34886</v>
      </c>
      <c r="G109" s="606">
        <v>128838</v>
      </c>
      <c r="H109" s="606"/>
      <c r="I109" s="606">
        <v>128838</v>
      </c>
      <c r="J109" s="439"/>
    </row>
    <row r="110" spans="1:10" s="436" customFormat="1" ht="15.75">
      <c r="A110" s="531">
        <v>104</v>
      </c>
      <c r="B110" s="827" t="s">
        <v>584</v>
      </c>
      <c r="C110" s="827"/>
      <c r="D110" s="827"/>
      <c r="E110" s="827"/>
      <c r="F110" s="607"/>
      <c r="G110" s="607"/>
      <c r="H110" s="607"/>
      <c r="I110" s="607"/>
      <c r="J110" s="439"/>
    </row>
    <row r="111" spans="1:10" ht="15.75">
      <c r="A111" s="531">
        <v>105</v>
      </c>
      <c r="B111" s="828" t="s">
        <v>585</v>
      </c>
      <c r="C111" s="828"/>
      <c r="D111" s="828"/>
      <c r="E111" s="828"/>
      <c r="F111" s="594">
        <f>F103+F104+F107+F110</f>
        <v>1170748</v>
      </c>
      <c r="G111" s="594">
        <f>G103+G104+G107+G110</f>
        <v>1329233</v>
      </c>
      <c r="H111" s="594">
        <f>H103+H104+H107+H110</f>
        <v>78500</v>
      </c>
      <c r="I111" s="594">
        <f>I103+I104+I107+I110</f>
        <v>1407733</v>
      </c>
      <c r="J111" s="439"/>
    </row>
    <row r="112" spans="1:9" s="436" customFormat="1" ht="12.75">
      <c r="A112" s="531"/>
      <c r="B112" s="456"/>
      <c r="C112" s="456"/>
      <c r="D112" s="456"/>
      <c r="E112" s="456"/>
      <c r="F112" s="427"/>
      <c r="G112" s="427"/>
      <c r="H112" s="427"/>
      <c r="I112" s="427"/>
    </row>
    <row r="113" spans="1:9" s="436" customFormat="1" ht="18" customHeight="1">
      <c r="A113" s="531"/>
      <c r="B113" s="427"/>
      <c r="C113" s="427"/>
      <c r="D113" s="427"/>
      <c r="E113" s="427"/>
      <c r="F113" s="427"/>
      <c r="G113" s="427"/>
      <c r="H113" s="427"/>
      <c r="I113" s="427"/>
    </row>
    <row r="114" spans="1:9" s="436" customFormat="1" ht="18" customHeight="1">
      <c r="A114" s="531"/>
      <c r="B114" s="427"/>
      <c r="C114" s="427"/>
      <c r="D114" s="427"/>
      <c r="E114" s="427"/>
      <c r="F114" s="427"/>
      <c r="G114" s="427"/>
      <c r="H114" s="427"/>
      <c r="I114" s="427"/>
    </row>
    <row r="115" ht="18" customHeight="1">
      <c r="A115" s="531"/>
    </row>
    <row r="116" spans="1:9" s="436" customFormat="1" ht="12.75">
      <c r="A116" s="531"/>
      <c r="B116" s="427"/>
      <c r="C116" s="427"/>
      <c r="D116" s="427"/>
      <c r="E116" s="427"/>
      <c r="F116" s="427"/>
      <c r="G116" s="427"/>
      <c r="H116" s="427"/>
      <c r="I116" s="427"/>
    </row>
    <row r="117" spans="1:9" s="436" customFormat="1" ht="12.75">
      <c r="A117" s="531"/>
      <c r="B117" s="427"/>
      <c r="C117" s="427"/>
      <c r="D117" s="427"/>
      <c r="E117" s="427"/>
      <c r="F117" s="427"/>
      <c r="G117" s="427"/>
      <c r="H117" s="427"/>
      <c r="I117" s="427"/>
    </row>
    <row r="118" spans="1:9" s="436" customFormat="1" ht="12.75">
      <c r="A118" s="531"/>
      <c r="B118" s="427"/>
      <c r="C118" s="427"/>
      <c r="D118" s="427"/>
      <c r="E118" s="427"/>
      <c r="F118" s="427"/>
      <c r="G118" s="427"/>
      <c r="H118" s="427"/>
      <c r="I118" s="427"/>
    </row>
    <row r="119" ht="12.75">
      <c r="A119" s="531"/>
    </row>
    <row r="120" ht="12.75">
      <c r="A120" s="531"/>
    </row>
    <row r="121" ht="12.75">
      <c r="A121" s="531"/>
    </row>
    <row r="122" ht="12.75">
      <c r="A122" s="531"/>
    </row>
    <row r="123" ht="12.75">
      <c r="A123" s="531"/>
    </row>
    <row r="124" ht="12.75">
      <c r="A124" s="531"/>
    </row>
    <row r="125" ht="12.75">
      <c r="A125" s="531"/>
    </row>
    <row r="126" ht="12.75">
      <c r="A126" s="531"/>
    </row>
    <row r="127" ht="12.75">
      <c r="A127" s="531"/>
    </row>
    <row r="128" ht="12.75">
      <c r="A128" s="531"/>
    </row>
    <row r="129" ht="12.75">
      <c r="A129" s="531"/>
    </row>
    <row r="130" ht="12.75">
      <c r="A130" s="531"/>
    </row>
    <row r="131" ht="12.75">
      <c r="A131" s="531"/>
    </row>
    <row r="132" ht="12.75">
      <c r="A132" s="531"/>
    </row>
    <row r="133" ht="12.75">
      <c r="A133" s="531"/>
    </row>
  </sheetData>
  <sheetProtection/>
  <mergeCells count="63">
    <mergeCell ref="B108:E108"/>
    <mergeCell ref="B89:E89"/>
    <mergeCell ref="B93:E93"/>
    <mergeCell ref="B109:E109"/>
    <mergeCell ref="B110:E110"/>
    <mergeCell ref="B111:E111"/>
    <mergeCell ref="B96:E96"/>
    <mergeCell ref="B101:E101"/>
    <mergeCell ref="B102:E102"/>
    <mergeCell ref="B103:E103"/>
    <mergeCell ref="B107:E107"/>
    <mergeCell ref="B94:E94"/>
    <mergeCell ref="B95:E95"/>
    <mergeCell ref="B74:E74"/>
    <mergeCell ref="B78:E78"/>
    <mergeCell ref="B79:E79"/>
    <mergeCell ref="B80:E80"/>
    <mergeCell ref="B81:E81"/>
    <mergeCell ref="B83:E83"/>
    <mergeCell ref="B84:E84"/>
    <mergeCell ref="B85:E85"/>
    <mergeCell ref="B46:E46"/>
    <mergeCell ref="B47:E47"/>
    <mergeCell ref="B56:E56"/>
    <mergeCell ref="B62:E62"/>
    <mergeCell ref="B63:E63"/>
    <mergeCell ref="B64:E64"/>
    <mergeCell ref="B35:E35"/>
    <mergeCell ref="B36:E36"/>
    <mergeCell ref="B37:E37"/>
    <mergeCell ref="B38:E38"/>
    <mergeCell ref="B65:E65"/>
    <mergeCell ref="B67:E67"/>
    <mergeCell ref="B42:E42"/>
    <mergeCell ref="B43:E43"/>
    <mergeCell ref="B44:E44"/>
    <mergeCell ref="B45:E45"/>
    <mergeCell ref="B19:E19"/>
    <mergeCell ref="B20:E20"/>
    <mergeCell ref="B40:E40"/>
    <mergeCell ref="B41:E41"/>
    <mergeCell ref="B23:E23"/>
    <mergeCell ref="B24:E24"/>
    <mergeCell ref="B25:E25"/>
    <mergeCell ref="B26:E26"/>
    <mergeCell ref="B27:E27"/>
    <mergeCell ref="B32:E32"/>
    <mergeCell ref="B21:E21"/>
    <mergeCell ref="B22:E22"/>
    <mergeCell ref="B10:E10"/>
    <mergeCell ref="B11:E11"/>
    <mergeCell ref="B12:E12"/>
    <mergeCell ref="B13:E13"/>
    <mergeCell ref="B15:E15"/>
    <mergeCell ref="B16:E16"/>
    <mergeCell ref="B17:E17"/>
    <mergeCell ref="B18:E18"/>
    <mergeCell ref="B8:E8"/>
    <mergeCell ref="B9:E9"/>
    <mergeCell ref="B4:E4"/>
    <mergeCell ref="B5:E5"/>
    <mergeCell ref="B6:E6"/>
    <mergeCell ref="B7:E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1" width="4.28125" style="86" customWidth="1"/>
    <col min="2" max="2" width="29.421875" style="86" customWidth="1"/>
    <col min="3" max="3" width="8.28125" style="0" customWidth="1"/>
    <col min="4" max="4" width="8.00390625" style="0" customWidth="1"/>
    <col min="7" max="7" width="8.140625" style="0" customWidth="1"/>
    <col min="9" max="9" width="10.28125" style="0" customWidth="1"/>
    <col min="10" max="10" width="10.8515625" style="0" customWidth="1"/>
    <col min="11" max="12" width="10.57421875" style="0" customWidth="1"/>
    <col min="13" max="13" width="8.140625" style="0" customWidth="1"/>
  </cols>
  <sheetData>
    <row r="1" spans="1:9" s="88" customFormat="1" ht="15.75">
      <c r="A1" s="86"/>
      <c r="D1" s="102" t="s">
        <v>44</v>
      </c>
      <c r="I1" s="9" t="s">
        <v>420</v>
      </c>
    </row>
    <row r="2" spans="1:9" s="88" customFormat="1" ht="12.75">
      <c r="A2" s="86"/>
      <c r="C2" s="88" t="s">
        <v>225</v>
      </c>
      <c r="I2" s="530" t="s">
        <v>885</v>
      </c>
    </row>
    <row r="3" spans="1:10" s="88" customFormat="1" ht="12">
      <c r="A3" s="86"/>
      <c r="E3" s="301" t="s">
        <v>653</v>
      </c>
      <c r="I3" s="301" t="s">
        <v>880</v>
      </c>
      <c r="J3" s="12"/>
    </row>
    <row r="4" spans="1:12" s="88" customFormat="1" ht="12">
      <c r="A4" s="86"/>
      <c r="B4" s="88" t="s">
        <v>47</v>
      </c>
      <c r="C4" s="88" t="s">
        <v>48</v>
      </c>
      <c r="D4" s="88" t="s">
        <v>73</v>
      </c>
      <c r="E4" s="301" t="s">
        <v>74</v>
      </c>
      <c r="F4" s="301" t="s">
        <v>75</v>
      </c>
      <c r="G4" s="301" t="s">
        <v>122</v>
      </c>
      <c r="H4" s="301" t="s">
        <v>123</v>
      </c>
      <c r="I4" s="301" t="s">
        <v>124</v>
      </c>
      <c r="J4" s="301" t="s">
        <v>189</v>
      </c>
      <c r="K4" s="301" t="s">
        <v>190</v>
      </c>
      <c r="L4" s="301" t="s">
        <v>191</v>
      </c>
    </row>
    <row r="5" spans="1:12" s="88" customFormat="1" ht="12">
      <c r="A5" s="86">
        <v>1</v>
      </c>
      <c r="B5" s="108" t="s">
        <v>49</v>
      </c>
      <c r="C5" s="108" t="s">
        <v>42</v>
      </c>
      <c r="D5" s="108" t="s">
        <v>192</v>
      </c>
      <c r="E5" s="108" t="s">
        <v>43</v>
      </c>
      <c r="F5" s="108" t="s">
        <v>193</v>
      </c>
      <c r="G5" s="108" t="s">
        <v>194</v>
      </c>
      <c r="H5" s="108" t="s">
        <v>195</v>
      </c>
      <c r="I5" s="108" t="s">
        <v>196</v>
      </c>
      <c r="J5" s="522" t="s">
        <v>686</v>
      </c>
      <c r="K5" s="108" t="s">
        <v>207</v>
      </c>
      <c r="L5" s="108" t="s">
        <v>158</v>
      </c>
    </row>
    <row r="6" spans="1:13" s="88" customFormat="1" ht="12.75">
      <c r="A6" s="86">
        <v>2</v>
      </c>
      <c r="B6" s="90" t="s">
        <v>197</v>
      </c>
      <c r="C6" s="90"/>
      <c r="D6" s="90"/>
      <c r="E6" s="90"/>
      <c r="F6" s="90"/>
      <c r="G6" s="90"/>
      <c r="H6" s="92">
        <v>2343</v>
      </c>
      <c r="I6" s="91"/>
      <c r="J6" s="91"/>
      <c r="K6" s="90"/>
      <c r="L6" s="90">
        <f aca="true" t="shared" si="0" ref="L6:L17">SUM(C6:K6)</f>
        <v>2343</v>
      </c>
      <c r="M6" s="93"/>
    </row>
    <row r="7" spans="1:13" s="88" customFormat="1" ht="12.75">
      <c r="A7" s="86">
        <v>3</v>
      </c>
      <c r="B7" s="90" t="s">
        <v>198</v>
      </c>
      <c r="C7" s="90"/>
      <c r="D7" s="90"/>
      <c r="E7" s="90"/>
      <c r="F7" s="90"/>
      <c r="G7" s="90"/>
      <c r="H7" s="92">
        <v>424</v>
      </c>
      <c r="I7" s="91"/>
      <c r="J7" s="91"/>
      <c r="K7" s="90"/>
      <c r="L7" s="90">
        <f t="shared" si="0"/>
        <v>424</v>
      </c>
      <c r="M7" s="93"/>
    </row>
    <row r="8" spans="1:13" s="88" customFormat="1" ht="12.75">
      <c r="A8" s="86">
        <v>4</v>
      </c>
      <c r="B8" s="90" t="s">
        <v>199</v>
      </c>
      <c r="C8" s="90"/>
      <c r="D8" s="90"/>
      <c r="E8" s="90"/>
      <c r="F8" s="90"/>
      <c r="G8" s="90"/>
      <c r="H8" s="92">
        <v>202</v>
      </c>
      <c r="I8" s="91"/>
      <c r="J8" s="91"/>
      <c r="K8" s="90"/>
      <c r="L8" s="90">
        <f t="shared" si="0"/>
        <v>202</v>
      </c>
      <c r="M8" s="93"/>
    </row>
    <row r="9" spans="1:13" s="88" customFormat="1" ht="12.75">
      <c r="A9" s="86">
        <v>5</v>
      </c>
      <c r="B9" s="90" t="s">
        <v>208</v>
      </c>
      <c r="C9" s="90"/>
      <c r="D9" s="90"/>
      <c r="E9" s="90"/>
      <c r="F9" s="90"/>
      <c r="G9" s="90"/>
      <c r="H9" s="92"/>
      <c r="I9" s="91">
        <v>1089</v>
      </c>
      <c r="J9" s="91"/>
      <c r="K9" s="90"/>
      <c r="L9" s="90">
        <f t="shared" si="0"/>
        <v>1089</v>
      </c>
      <c r="M9" s="93"/>
    </row>
    <row r="10" spans="1:13" s="88" customFormat="1" ht="12.75">
      <c r="A10" s="86">
        <v>6</v>
      </c>
      <c r="B10" s="90" t="s">
        <v>200</v>
      </c>
      <c r="C10" s="90"/>
      <c r="D10" s="90"/>
      <c r="E10" s="90"/>
      <c r="F10" s="92">
        <v>550</v>
      </c>
      <c r="G10" s="92">
        <v>150</v>
      </c>
      <c r="H10" s="92"/>
      <c r="I10" s="91">
        <v>9448</v>
      </c>
      <c r="J10" s="91"/>
      <c r="K10" s="90"/>
      <c r="L10" s="90">
        <f t="shared" si="0"/>
        <v>10148</v>
      </c>
      <c r="M10" s="93"/>
    </row>
    <row r="11" spans="1:13" s="88" customFormat="1" ht="12.75">
      <c r="A11" s="86">
        <v>7</v>
      </c>
      <c r="B11" s="90" t="s">
        <v>201</v>
      </c>
      <c r="C11" s="90"/>
      <c r="D11" s="90"/>
      <c r="E11" s="90"/>
      <c r="F11" s="92"/>
      <c r="G11" s="92"/>
      <c r="H11" s="92"/>
      <c r="I11" s="91"/>
      <c r="J11" s="91"/>
      <c r="K11" s="90">
        <v>9000</v>
      </c>
      <c r="L11" s="90">
        <f t="shared" si="0"/>
        <v>9000</v>
      </c>
      <c r="M11" s="93"/>
    </row>
    <row r="12" spans="1:13" s="88" customFormat="1" ht="12.75">
      <c r="A12" s="86">
        <v>8</v>
      </c>
      <c r="B12" s="90" t="s">
        <v>202</v>
      </c>
      <c r="C12" s="90"/>
      <c r="D12" s="90"/>
      <c r="E12" s="90"/>
      <c r="F12" s="92"/>
      <c r="G12" s="92"/>
      <c r="H12" s="92">
        <v>224</v>
      </c>
      <c r="I12" s="91">
        <v>1298</v>
      </c>
      <c r="J12" s="91">
        <v>900</v>
      </c>
      <c r="K12" s="90">
        <v>200</v>
      </c>
      <c r="L12" s="90">
        <f t="shared" si="0"/>
        <v>2622</v>
      </c>
      <c r="M12" s="93"/>
    </row>
    <row r="13" spans="1:13" s="88" customFormat="1" ht="12.75">
      <c r="A13" s="86">
        <v>10</v>
      </c>
      <c r="B13" s="302" t="s">
        <v>687</v>
      </c>
      <c r="C13" s="90"/>
      <c r="D13" s="90"/>
      <c r="E13" s="90"/>
      <c r="F13" s="92"/>
      <c r="G13" s="92">
        <v>290</v>
      </c>
      <c r="H13" s="92"/>
      <c r="I13" s="91">
        <v>15</v>
      </c>
      <c r="J13" s="91"/>
      <c r="K13" s="92">
        <v>869</v>
      </c>
      <c r="L13" s="90">
        <f t="shared" si="0"/>
        <v>1174</v>
      </c>
      <c r="M13" s="93"/>
    </row>
    <row r="14" spans="1:13" s="88" customFormat="1" ht="12.75">
      <c r="A14" s="86">
        <v>11</v>
      </c>
      <c r="B14" s="302" t="s">
        <v>688</v>
      </c>
      <c r="C14" s="90"/>
      <c r="D14" s="90">
        <v>1</v>
      </c>
      <c r="E14" s="90"/>
      <c r="F14" s="92"/>
      <c r="G14" s="92"/>
      <c r="H14" s="92">
        <v>1</v>
      </c>
      <c r="I14" s="91"/>
      <c r="J14" s="91"/>
      <c r="K14" s="90">
        <v>3000</v>
      </c>
      <c r="L14" s="90">
        <f t="shared" si="0"/>
        <v>3002</v>
      </c>
      <c r="M14" s="93"/>
    </row>
    <row r="15" spans="1:13" s="88" customFormat="1" ht="12.75">
      <c r="A15" s="86">
        <v>12</v>
      </c>
      <c r="B15" s="302" t="s">
        <v>689</v>
      </c>
      <c r="C15" s="92">
        <v>22552</v>
      </c>
      <c r="D15" s="92">
        <v>7895</v>
      </c>
      <c r="E15" s="90">
        <v>263</v>
      </c>
      <c r="F15" s="92"/>
      <c r="G15" s="92"/>
      <c r="H15" s="92"/>
      <c r="I15" s="91"/>
      <c r="J15" s="91"/>
      <c r="K15" s="90">
        <v>2615</v>
      </c>
      <c r="L15" s="90">
        <f t="shared" si="0"/>
        <v>33325</v>
      </c>
      <c r="M15" s="93"/>
    </row>
    <row r="16" spans="1:13" s="88" customFormat="1" ht="12.75">
      <c r="A16" s="86">
        <v>13</v>
      </c>
      <c r="B16" s="302" t="s">
        <v>690</v>
      </c>
      <c r="C16" s="92">
        <v>6088</v>
      </c>
      <c r="D16" s="92">
        <v>2132</v>
      </c>
      <c r="E16" s="90">
        <v>71</v>
      </c>
      <c r="F16" s="92"/>
      <c r="G16" s="92"/>
      <c r="H16" s="92">
        <v>814</v>
      </c>
      <c r="I16" s="91">
        <v>2906</v>
      </c>
      <c r="J16" s="91">
        <v>243</v>
      </c>
      <c r="K16" s="90">
        <v>3190</v>
      </c>
      <c r="L16" s="90">
        <f t="shared" si="0"/>
        <v>15444</v>
      </c>
      <c r="M16" s="93"/>
    </row>
    <row r="17" spans="1:12" s="88" customFormat="1" ht="12">
      <c r="A17" s="86">
        <v>14</v>
      </c>
      <c r="B17" s="90"/>
      <c r="C17" s="90"/>
      <c r="D17" s="90"/>
      <c r="E17" s="90"/>
      <c r="F17" s="90"/>
      <c r="G17" s="90"/>
      <c r="H17" s="94"/>
      <c r="I17" s="95"/>
      <c r="J17" s="95"/>
      <c r="K17" s="90"/>
      <c r="L17" s="90">
        <f t="shared" si="0"/>
        <v>0</v>
      </c>
    </row>
    <row r="18" spans="1:13" s="89" customFormat="1" ht="12">
      <c r="A18" s="86">
        <v>15</v>
      </c>
      <c r="B18" s="122" t="s">
        <v>671</v>
      </c>
      <c r="C18" s="122">
        <f aca="true" t="shared" si="1" ref="C18:L18">SUM(C6:C17)</f>
        <v>28640</v>
      </c>
      <c r="D18" s="122">
        <f t="shared" si="1"/>
        <v>10028</v>
      </c>
      <c r="E18" s="122">
        <f t="shared" si="1"/>
        <v>334</v>
      </c>
      <c r="F18" s="122">
        <f t="shared" si="1"/>
        <v>550</v>
      </c>
      <c r="G18" s="122">
        <f t="shared" si="1"/>
        <v>440</v>
      </c>
      <c r="H18" s="122">
        <f t="shared" si="1"/>
        <v>4008</v>
      </c>
      <c r="I18" s="122">
        <f t="shared" si="1"/>
        <v>14756</v>
      </c>
      <c r="J18" s="122">
        <f t="shared" si="1"/>
        <v>1143</v>
      </c>
      <c r="K18" s="122">
        <f t="shared" si="1"/>
        <v>18874</v>
      </c>
      <c r="L18" s="122">
        <f t="shared" si="1"/>
        <v>78773</v>
      </c>
      <c r="M18" s="89">
        <f>SUM(C18:K18)</f>
        <v>78773</v>
      </c>
    </row>
    <row r="19" spans="1:12" s="301" customFormat="1" ht="12">
      <c r="A19" s="86">
        <v>16</v>
      </c>
      <c r="B19" s="516" t="s">
        <v>670</v>
      </c>
      <c r="C19" s="516"/>
      <c r="D19" s="516"/>
      <c r="E19" s="516"/>
      <c r="F19" s="516"/>
      <c r="G19" s="516"/>
      <c r="H19" s="516"/>
      <c r="I19" s="516"/>
      <c r="J19" s="516">
        <v>100</v>
      </c>
      <c r="K19" s="516"/>
      <c r="L19" s="90">
        <f aca="true" t="shared" si="2" ref="L19:L34">SUM(C19:K19)</f>
        <v>100</v>
      </c>
    </row>
    <row r="20" spans="1:12" s="88" customFormat="1" ht="12">
      <c r="A20" s="86">
        <v>17</v>
      </c>
      <c r="B20" s="302" t="s">
        <v>672</v>
      </c>
      <c r="C20" s="90"/>
      <c r="D20" s="90"/>
      <c r="E20" s="90"/>
      <c r="F20" s="90"/>
      <c r="G20" s="90"/>
      <c r="H20" s="90"/>
      <c r="I20" s="90"/>
      <c r="J20" s="90"/>
      <c r="K20" s="90">
        <v>199794</v>
      </c>
      <c r="L20" s="90">
        <f t="shared" si="2"/>
        <v>199794</v>
      </c>
    </row>
    <row r="21" spans="1:12" s="88" customFormat="1" ht="12">
      <c r="A21" s="86">
        <v>18</v>
      </c>
      <c r="B21" s="302" t="s">
        <v>673</v>
      </c>
      <c r="C21" s="90"/>
      <c r="D21" s="90"/>
      <c r="E21" s="90"/>
      <c r="F21" s="90"/>
      <c r="G21" s="90"/>
      <c r="H21" s="90"/>
      <c r="I21" s="90"/>
      <c r="J21" s="90"/>
      <c r="K21" s="90">
        <v>10768</v>
      </c>
      <c r="L21" s="90">
        <f t="shared" si="2"/>
        <v>10768</v>
      </c>
    </row>
    <row r="22" spans="1:12" s="88" customFormat="1" ht="12">
      <c r="A22" s="86">
        <v>19</v>
      </c>
      <c r="B22" s="302" t="s">
        <v>674</v>
      </c>
      <c r="C22" s="90"/>
      <c r="D22" s="90"/>
      <c r="E22" s="90"/>
      <c r="F22" s="90"/>
      <c r="G22" s="90"/>
      <c r="H22" s="90"/>
      <c r="I22" s="90"/>
      <c r="J22" s="90"/>
      <c r="K22" s="90">
        <v>1539</v>
      </c>
      <c r="L22" s="90">
        <f t="shared" si="2"/>
        <v>1539</v>
      </c>
    </row>
    <row r="23" spans="1:12" s="88" customFormat="1" ht="12">
      <c r="A23" s="86">
        <v>20</v>
      </c>
      <c r="B23" s="302" t="s">
        <v>675</v>
      </c>
      <c r="C23" s="90"/>
      <c r="D23" s="90"/>
      <c r="E23" s="90"/>
      <c r="F23" s="90"/>
      <c r="G23" s="90"/>
      <c r="H23" s="90"/>
      <c r="I23" s="90"/>
      <c r="J23" s="90"/>
      <c r="K23" s="90">
        <v>208</v>
      </c>
      <c r="L23" s="90">
        <f t="shared" si="2"/>
        <v>208</v>
      </c>
    </row>
    <row r="24" spans="1:12" s="88" customFormat="1" ht="12">
      <c r="A24" s="86">
        <v>21</v>
      </c>
      <c r="B24" s="302" t="s">
        <v>676</v>
      </c>
      <c r="C24" s="90"/>
      <c r="D24" s="90"/>
      <c r="E24" s="90"/>
      <c r="F24" s="90"/>
      <c r="G24" s="90"/>
      <c r="H24" s="90"/>
      <c r="I24" s="90"/>
      <c r="J24" s="90"/>
      <c r="K24" s="90">
        <v>318</v>
      </c>
      <c r="L24" s="90">
        <f t="shared" si="2"/>
        <v>318</v>
      </c>
    </row>
    <row r="25" spans="1:12" s="88" customFormat="1" ht="12">
      <c r="A25" s="86">
        <v>22</v>
      </c>
      <c r="B25" s="517" t="s">
        <v>677</v>
      </c>
      <c r="C25" s="518">
        <f>SUM(C19:C24)</f>
        <v>0</v>
      </c>
      <c r="D25" s="518">
        <f aca="true" t="shared" si="3" ref="D25:K25">SUM(D19:D24)</f>
        <v>0</v>
      </c>
      <c r="E25" s="518">
        <f t="shared" si="3"/>
        <v>0</v>
      </c>
      <c r="F25" s="518">
        <f t="shared" si="3"/>
        <v>0</v>
      </c>
      <c r="G25" s="518">
        <f t="shared" si="3"/>
        <v>0</v>
      </c>
      <c r="H25" s="518">
        <f t="shared" si="3"/>
        <v>0</v>
      </c>
      <c r="I25" s="518">
        <f t="shared" si="3"/>
        <v>0</v>
      </c>
      <c r="J25" s="518">
        <f t="shared" si="3"/>
        <v>100</v>
      </c>
      <c r="K25" s="518">
        <f t="shared" si="3"/>
        <v>212627</v>
      </c>
      <c r="L25" s="518">
        <f>SUM(L19:L24)</f>
        <v>212727</v>
      </c>
    </row>
    <row r="26" spans="1:12" s="88" customFormat="1" ht="12">
      <c r="A26" s="86">
        <v>23</v>
      </c>
      <c r="B26" s="517" t="s">
        <v>870</v>
      </c>
      <c r="C26" s="518"/>
      <c r="D26" s="518"/>
      <c r="E26" s="518"/>
      <c r="F26" s="518"/>
      <c r="G26" s="518"/>
      <c r="H26" s="518"/>
      <c r="I26" s="518"/>
      <c r="J26" s="518"/>
      <c r="K26" s="518">
        <v>405292</v>
      </c>
      <c r="L26" s="518">
        <f t="shared" si="2"/>
        <v>405292</v>
      </c>
    </row>
    <row r="27" spans="1:12" s="88" customFormat="1" ht="12">
      <c r="A27" s="86">
        <v>24</v>
      </c>
      <c r="B27" s="517" t="s">
        <v>679</v>
      </c>
      <c r="C27" s="518">
        <v>294</v>
      </c>
      <c r="D27" s="518">
        <v>266</v>
      </c>
      <c r="E27" s="518"/>
      <c r="F27" s="518">
        <v>1135</v>
      </c>
      <c r="G27" s="518"/>
      <c r="H27" s="518"/>
      <c r="I27" s="518">
        <v>56349</v>
      </c>
      <c r="J27" s="518">
        <v>825</v>
      </c>
      <c r="K27" s="518">
        <v>39844</v>
      </c>
      <c r="L27" s="518">
        <f t="shared" si="2"/>
        <v>98713</v>
      </c>
    </row>
    <row r="28" spans="1:12" s="88" customFormat="1" ht="12">
      <c r="A28" s="86">
        <v>25</v>
      </c>
      <c r="B28" s="302" t="s">
        <v>680</v>
      </c>
      <c r="C28" s="90">
        <v>11</v>
      </c>
      <c r="D28" s="90"/>
      <c r="E28" s="90"/>
      <c r="F28" s="90"/>
      <c r="G28" s="90"/>
      <c r="H28" s="90"/>
      <c r="I28" s="90">
        <v>145</v>
      </c>
      <c r="J28" s="90"/>
      <c r="K28" s="90"/>
      <c r="L28" s="90">
        <f t="shared" si="2"/>
        <v>156</v>
      </c>
    </row>
    <row r="29" spans="1:12" s="88" customFormat="1" ht="12">
      <c r="A29" s="86">
        <v>26</v>
      </c>
      <c r="B29" s="519" t="s">
        <v>681</v>
      </c>
      <c r="C29" s="226">
        <f aca="true" t="shared" si="4" ref="C29:K29">SUM(C28:C28)</f>
        <v>11</v>
      </c>
      <c r="D29" s="226">
        <f t="shared" si="4"/>
        <v>0</v>
      </c>
      <c r="E29" s="226">
        <f t="shared" si="4"/>
        <v>0</v>
      </c>
      <c r="F29" s="226">
        <f t="shared" si="4"/>
        <v>0</v>
      </c>
      <c r="G29" s="226">
        <f t="shared" si="4"/>
        <v>0</v>
      </c>
      <c r="H29" s="226">
        <f t="shared" si="4"/>
        <v>0</v>
      </c>
      <c r="I29" s="226">
        <f t="shared" si="4"/>
        <v>145</v>
      </c>
      <c r="J29" s="226">
        <f t="shared" si="4"/>
        <v>0</v>
      </c>
      <c r="K29" s="226">
        <f t="shared" si="4"/>
        <v>0</v>
      </c>
      <c r="L29" s="226">
        <f t="shared" si="2"/>
        <v>156</v>
      </c>
    </row>
    <row r="30" spans="1:12" s="88" customFormat="1" ht="12">
      <c r="A30" s="86">
        <v>27</v>
      </c>
      <c r="B30" s="302" t="s">
        <v>682</v>
      </c>
      <c r="C30" s="90"/>
      <c r="D30" s="90"/>
      <c r="E30" s="90"/>
      <c r="F30" s="90"/>
      <c r="G30" s="90"/>
      <c r="H30" s="90"/>
      <c r="I30" s="88">
        <v>50</v>
      </c>
      <c r="J30" s="90"/>
      <c r="K30" s="90">
        <v>2748</v>
      </c>
      <c r="L30" s="90">
        <f t="shared" si="2"/>
        <v>2798</v>
      </c>
    </row>
    <row r="31" spans="1:12" s="88" customFormat="1" ht="12">
      <c r="A31" s="86">
        <v>28</v>
      </c>
      <c r="B31" s="302" t="s">
        <v>871</v>
      </c>
      <c r="C31" s="90"/>
      <c r="D31" s="90"/>
      <c r="E31" s="90"/>
      <c r="F31" s="90"/>
      <c r="G31" s="90"/>
      <c r="H31" s="90"/>
      <c r="J31" s="90"/>
      <c r="K31" s="90">
        <v>1221</v>
      </c>
      <c r="L31" s="90">
        <f t="shared" si="2"/>
        <v>1221</v>
      </c>
    </row>
    <row r="32" spans="1:12" s="88" customFormat="1" ht="12">
      <c r="A32" s="86">
        <v>29</v>
      </c>
      <c r="B32" s="302" t="s">
        <v>872</v>
      </c>
      <c r="C32" s="90">
        <v>254</v>
      </c>
      <c r="D32" s="90"/>
      <c r="E32" s="90"/>
      <c r="F32" s="90"/>
      <c r="G32" s="90"/>
      <c r="H32" s="90"/>
      <c r="I32" s="90">
        <v>3657</v>
      </c>
      <c r="J32" s="90">
        <v>800</v>
      </c>
      <c r="K32" s="90">
        <v>45693</v>
      </c>
      <c r="L32" s="90">
        <f t="shared" si="2"/>
        <v>50404</v>
      </c>
    </row>
    <row r="33" spans="1:12" s="88" customFormat="1" ht="12">
      <c r="A33" s="86">
        <v>30</v>
      </c>
      <c r="B33" s="302" t="s">
        <v>873</v>
      </c>
      <c r="C33" s="90"/>
      <c r="D33" s="90"/>
      <c r="E33" s="90"/>
      <c r="F33" s="90"/>
      <c r="G33" s="90"/>
      <c r="H33" s="90"/>
      <c r="I33" s="90"/>
      <c r="J33" s="90"/>
      <c r="K33" s="90">
        <v>140</v>
      </c>
      <c r="L33" s="90">
        <f t="shared" si="2"/>
        <v>140</v>
      </c>
    </row>
    <row r="34" spans="1:12" s="88" customFormat="1" ht="12">
      <c r="A34" s="86">
        <v>31</v>
      </c>
      <c r="B34" s="302" t="s">
        <v>874</v>
      </c>
      <c r="C34" s="90"/>
      <c r="D34" s="90"/>
      <c r="E34" s="90"/>
      <c r="F34" s="90"/>
      <c r="G34" s="90"/>
      <c r="H34" s="90"/>
      <c r="I34" s="90"/>
      <c r="J34" s="90"/>
      <c r="K34" s="90">
        <v>1000</v>
      </c>
      <c r="L34" s="90">
        <f t="shared" si="2"/>
        <v>1000</v>
      </c>
    </row>
    <row r="35" spans="1:12" s="88" customFormat="1" ht="12">
      <c r="A35" s="86">
        <v>32</v>
      </c>
      <c r="B35" s="127" t="s">
        <v>209</v>
      </c>
      <c r="C35" s="127">
        <f aca="true" t="shared" si="5" ref="C35:K35">C18+C25+C26+C27+C29+C30+C31+C32+C33+C34</f>
        <v>29199</v>
      </c>
      <c r="D35" s="127">
        <f t="shared" si="5"/>
        <v>10294</v>
      </c>
      <c r="E35" s="127">
        <f t="shared" si="5"/>
        <v>334</v>
      </c>
      <c r="F35" s="127">
        <f t="shared" si="5"/>
        <v>1685</v>
      </c>
      <c r="G35" s="127">
        <f t="shared" si="5"/>
        <v>440</v>
      </c>
      <c r="H35" s="127">
        <f t="shared" si="5"/>
        <v>4008</v>
      </c>
      <c r="I35" s="127">
        <f t="shared" si="5"/>
        <v>74957</v>
      </c>
      <c r="J35" s="127">
        <f t="shared" si="5"/>
        <v>2868</v>
      </c>
      <c r="K35" s="127">
        <f t="shared" si="5"/>
        <v>727439</v>
      </c>
      <c r="L35" s="127">
        <f>L18+L25+L26+L27+L29+L30+L31+L32+L33+L34</f>
        <v>851224</v>
      </c>
    </row>
    <row r="36" spans="1:12" s="88" customFormat="1" ht="12">
      <c r="A36" s="86">
        <v>33</v>
      </c>
      <c r="B36" s="520" t="s">
        <v>875</v>
      </c>
      <c r="C36" s="98">
        <v>906</v>
      </c>
      <c r="D36" s="98">
        <v>2046</v>
      </c>
      <c r="E36" s="98">
        <v>535</v>
      </c>
      <c r="F36" s="98">
        <v>828</v>
      </c>
      <c r="G36" s="98">
        <v>656</v>
      </c>
      <c r="H36" s="98">
        <v>899</v>
      </c>
      <c r="I36" s="98">
        <v>4320</v>
      </c>
      <c r="J36" s="98">
        <v>3366</v>
      </c>
      <c r="K36" s="98">
        <v>10734</v>
      </c>
      <c r="L36" s="98">
        <f>SUM(C36:K36)</f>
        <v>24290</v>
      </c>
    </row>
    <row r="37" spans="1:12" s="88" customFormat="1" ht="12">
      <c r="A37" s="86">
        <v>34</v>
      </c>
      <c r="B37" s="521" t="s">
        <v>876</v>
      </c>
      <c r="C37" s="109">
        <v>1500</v>
      </c>
      <c r="D37" s="109"/>
      <c r="E37" s="109"/>
      <c r="F37" s="109"/>
      <c r="G37" s="109">
        <v>256</v>
      </c>
      <c r="H37" s="109"/>
      <c r="I37" s="109">
        <v>500</v>
      </c>
      <c r="J37" s="109"/>
      <c r="K37" s="109">
        <v>126582</v>
      </c>
      <c r="L37" s="109">
        <f>SUM(C37:K37)</f>
        <v>128838</v>
      </c>
    </row>
    <row r="38" spans="1:12" s="88" customFormat="1" ht="12.75" thickBot="1">
      <c r="A38" s="86">
        <v>35</v>
      </c>
      <c r="B38" s="183" t="s">
        <v>406</v>
      </c>
      <c r="C38" s="183">
        <f aca="true" t="shared" si="6" ref="C38:K38">C36+C37</f>
        <v>2406</v>
      </c>
      <c r="D38" s="183">
        <f t="shared" si="6"/>
        <v>2046</v>
      </c>
      <c r="E38" s="183">
        <f t="shared" si="6"/>
        <v>535</v>
      </c>
      <c r="F38" s="183">
        <f t="shared" si="6"/>
        <v>828</v>
      </c>
      <c r="G38" s="183">
        <f t="shared" si="6"/>
        <v>912</v>
      </c>
      <c r="H38" s="183">
        <f t="shared" si="6"/>
        <v>899</v>
      </c>
      <c r="I38" s="183">
        <f t="shared" si="6"/>
        <v>4820</v>
      </c>
      <c r="J38" s="183">
        <f t="shared" si="6"/>
        <v>3366</v>
      </c>
      <c r="K38" s="183">
        <f t="shared" si="6"/>
        <v>137316</v>
      </c>
      <c r="L38" s="183">
        <f>SUM(C38:K38)</f>
        <v>153128</v>
      </c>
    </row>
    <row r="39" spans="1:13" s="89" customFormat="1" ht="12.75" thickBot="1">
      <c r="A39" s="86">
        <v>36</v>
      </c>
      <c r="B39" s="103" t="s">
        <v>223</v>
      </c>
      <c r="C39" s="103">
        <f aca="true" t="shared" si="7" ref="C39:K39">C35+C37+C36</f>
        <v>31605</v>
      </c>
      <c r="D39" s="103">
        <f t="shared" si="7"/>
        <v>12340</v>
      </c>
      <c r="E39" s="103">
        <f t="shared" si="7"/>
        <v>869</v>
      </c>
      <c r="F39" s="103">
        <f t="shared" si="7"/>
        <v>2513</v>
      </c>
      <c r="G39" s="103">
        <f t="shared" si="7"/>
        <v>1352</v>
      </c>
      <c r="H39" s="103">
        <f t="shared" si="7"/>
        <v>4907</v>
      </c>
      <c r="I39" s="103">
        <f t="shared" si="7"/>
        <v>79777</v>
      </c>
      <c r="J39" s="103">
        <f t="shared" si="7"/>
        <v>6234</v>
      </c>
      <c r="K39" s="103">
        <f t="shared" si="7"/>
        <v>864755</v>
      </c>
      <c r="L39" s="103">
        <f>L35+L37+L36</f>
        <v>1004352</v>
      </c>
      <c r="M39" s="89">
        <f>SUM(C39:K39)</f>
        <v>1004352</v>
      </c>
    </row>
    <row r="40" spans="1:12" s="185" customFormat="1" ht="12.75" thickBot="1">
      <c r="A40" s="86">
        <v>37</v>
      </c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8"/>
    </row>
    <row r="41" spans="1:12" s="89" customFormat="1" ht="12.75" thickBot="1">
      <c r="A41" s="86">
        <v>38</v>
      </c>
      <c r="B41" s="103" t="s">
        <v>632</v>
      </c>
      <c r="C41" s="103">
        <f aca="true" t="shared" si="8" ref="C41:K41">-(C39-C66)</f>
        <v>75987</v>
      </c>
      <c r="D41" s="103">
        <f t="shared" si="8"/>
        <v>23891</v>
      </c>
      <c r="E41" s="103">
        <f t="shared" si="8"/>
        <v>4445</v>
      </c>
      <c r="F41" s="103">
        <f t="shared" si="8"/>
        <v>26512</v>
      </c>
      <c r="G41" s="103">
        <f t="shared" si="8"/>
        <v>15208</v>
      </c>
      <c r="H41" s="103">
        <f t="shared" si="8"/>
        <v>12329</v>
      </c>
      <c r="I41" s="103">
        <f t="shared" si="8"/>
        <v>110621</v>
      </c>
      <c r="J41" s="103">
        <f t="shared" si="8"/>
        <v>134588</v>
      </c>
      <c r="K41" s="103">
        <f t="shared" si="8"/>
        <v>-200</v>
      </c>
      <c r="L41" s="101">
        <f>SUM(C41:K41)</f>
        <v>403381</v>
      </c>
    </row>
    <row r="42" spans="1:12" s="88" customFormat="1" ht="12.75" thickBot="1">
      <c r="A42" s="86">
        <v>39</v>
      </c>
      <c r="B42" s="338" t="s">
        <v>636</v>
      </c>
      <c r="C42" s="228">
        <f>C66-C39</f>
        <v>75987</v>
      </c>
      <c r="D42" s="228">
        <f aca="true" t="shared" si="9" ref="D42:L42">D66-D39</f>
        <v>23891</v>
      </c>
      <c r="E42" s="228">
        <f t="shared" si="9"/>
        <v>4445</v>
      </c>
      <c r="F42" s="228">
        <f t="shared" si="9"/>
        <v>26512</v>
      </c>
      <c r="G42" s="228">
        <f t="shared" si="9"/>
        <v>15208</v>
      </c>
      <c r="H42" s="228">
        <f t="shared" si="9"/>
        <v>12329</v>
      </c>
      <c r="I42" s="228">
        <f t="shared" si="9"/>
        <v>110621</v>
      </c>
      <c r="J42" s="228">
        <f t="shared" si="9"/>
        <v>134588</v>
      </c>
      <c r="K42" s="228">
        <f t="shared" si="9"/>
        <v>-200</v>
      </c>
      <c r="L42" s="228">
        <f t="shared" si="9"/>
        <v>403381</v>
      </c>
    </row>
    <row r="43" spans="1:13" s="88" customFormat="1" ht="12.75" thickBot="1">
      <c r="A43" s="86">
        <v>40</v>
      </c>
      <c r="B43" s="229" t="s">
        <v>409</v>
      </c>
      <c r="C43" s="101">
        <f>C39+C41</f>
        <v>107592</v>
      </c>
      <c r="D43" s="101">
        <f aca="true" t="shared" si="10" ref="D43:L43">D39+D41</f>
        <v>36231</v>
      </c>
      <c r="E43" s="101">
        <f t="shared" si="10"/>
        <v>5314</v>
      </c>
      <c r="F43" s="101">
        <f t="shared" si="10"/>
        <v>29025</v>
      </c>
      <c r="G43" s="101">
        <f t="shared" si="10"/>
        <v>16560</v>
      </c>
      <c r="H43" s="101">
        <f t="shared" si="10"/>
        <v>17236</v>
      </c>
      <c r="I43" s="101">
        <f t="shared" si="10"/>
        <v>190398</v>
      </c>
      <c r="J43" s="230">
        <f t="shared" si="10"/>
        <v>140822</v>
      </c>
      <c r="K43" s="230">
        <f t="shared" si="10"/>
        <v>864555</v>
      </c>
      <c r="L43" s="230">
        <f t="shared" si="10"/>
        <v>1407733</v>
      </c>
      <c r="M43" s="88">
        <f>SUM(C43:K43)</f>
        <v>1407733</v>
      </c>
    </row>
    <row r="44" spans="1:12" s="88" customFormat="1" ht="10.5" customHeight="1">
      <c r="A44" s="86">
        <v>41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1:12" s="89" customFormat="1" ht="12">
      <c r="A45" s="86">
        <v>42</v>
      </c>
      <c r="B45" s="127" t="s">
        <v>407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s="88" customFormat="1" ht="12">
      <c r="A46" s="86">
        <v>43</v>
      </c>
      <c r="B46" s="96" t="s">
        <v>211</v>
      </c>
      <c r="C46" s="96">
        <v>51313</v>
      </c>
      <c r="D46" s="96">
        <v>16873</v>
      </c>
      <c r="E46" s="96">
        <v>3043</v>
      </c>
      <c r="F46" s="96">
        <v>10711</v>
      </c>
      <c r="G46" s="96">
        <v>3847</v>
      </c>
      <c r="H46" s="190">
        <v>9274</v>
      </c>
      <c r="I46" s="96">
        <v>90470</v>
      </c>
      <c r="J46" s="96">
        <v>87783</v>
      </c>
      <c r="K46" s="96">
        <v>26699</v>
      </c>
      <c r="L46" s="96">
        <f>SUM(C46:K46)</f>
        <v>300013</v>
      </c>
    </row>
    <row r="47" spans="1:12" s="88" customFormat="1" ht="12">
      <c r="A47" s="86">
        <v>44</v>
      </c>
      <c r="B47" s="90" t="s">
        <v>212</v>
      </c>
      <c r="C47" s="90">
        <v>13430</v>
      </c>
      <c r="D47" s="90">
        <v>4146</v>
      </c>
      <c r="E47" s="90">
        <v>797</v>
      </c>
      <c r="F47" s="90">
        <v>2774</v>
      </c>
      <c r="G47" s="90">
        <v>1027</v>
      </c>
      <c r="H47" s="90">
        <v>2329</v>
      </c>
      <c r="I47" s="90">
        <v>18523</v>
      </c>
      <c r="J47" s="90">
        <v>23134</v>
      </c>
      <c r="K47" s="90">
        <v>7783</v>
      </c>
      <c r="L47" s="90">
        <f>SUM(C47:K47)</f>
        <v>73943</v>
      </c>
    </row>
    <row r="48" spans="1:12" s="88" customFormat="1" ht="12">
      <c r="A48" s="86">
        <v>45</v>
      </c>
      <c r="B48" s="90" t="s">
        <v>210</v>
      </c>
      <c r="C48" s="90"/>
      <c r="D48" s="90"/>
      <c r="E48" s="90"/>
      <c r="F48" s="90"/>
      <c r="G48" s="90"/>
      <c r="H48" s="90"/>
      <c r="I48" s="90"/>
      <c r="J48" s="90"/>
      <c r="K48" s="90">
        <v>200</v>
      </c>
      <c r="L48" s="90">
        <f>SUM(C48:K48)</f>
        <v>200</v>
      </c>
    </row>
    <row r="49" spans="1:12" s="88" customFormat="1" ht="12">
      <c r="A49" s="86">
        <v>46</v>
      </c>
      <c r="B49" s="90" t="s">
        <v>213</v>
      </c>
      <c r="C49" s="90">
        <v>40982</v>
      </c>
      <c r="D49" s="90">
        <v>15212</v>
      </c>
      <c r="E49" s="90">
        <v>1474</v>
      </c>
      <c r="F49" s="90">
        <v>15206</v>
      </c>
      <c r="G49" s="90">
        <v>11536</v>
      </c>
      <c r="H49" s="90">
        <v>5633</v>
      </c>
      <c r="I49" s="90">
        <v>77034</v>
      </c>
      <c r="J49" s="90">
        <v>28955</v>
      </c>
      <c r="K49" s="90">
        <v>54611</v>
      </c>
      <c r="L49" s="90">
        <f>SUM(C49:K49)</f>
        <v>250643</v>
      </c>
    </row>
    <row r="50" spans="1:12" s="88" customFormat="1" ht="12">
      <c r="A50" s="86">
        <v>47</v>
      </c>
      <c r="B50" s="123" t="s">
        <v>214</v>
      </c>
      <c r="C50" s="123">
        <f aca="true" t="shared" si="11" ref="C50:L50">(SUM(C46:C49))-C48</f>
        <v>105725</v>
      </c>
      <c r="D50" s="123">
        <f t="shared" si="11"/>
        <v>36231</v>
      </c>
      <c r="E50" s="123">
        <f t="shared" si="11"/>
        <v>5314</v>
      </c>
      <c r="F50" s="123">
        <f t="shared" si="11"/>
        <v>28691</v>
      </c>
      <c r="G50" s="123">
        <f t="shared" si="11"/>
        <v>16410</v>
      </c>
      <c r="H50" s="123">
        <f t="shared" si="11"/>
        <v>17236</v>
      </c>
      <c r="I50" s="123">
        <f t="shared" si="11"/>
        <v>186027</v>
      </c>
      <c r="J50" s="123">
        <f t="shared" si="11"/>
        <v>139872</v>
      </c>
      <c r="K50" s="123">
        <f t="shared" si="11"/>
        <v>89093</v>
      </c>
      <c r="L50" s="123">
        <f t="shared" si="11"/>
        <v>624599</v>
      </c>
    </row>
    <row r="51" spans="1:12" s="88" customFormat="1" ht="12">
      <c r="A51" s="86">
        <v>48</v>
      </c>
      <c r="B51" s="90" t="s">
        <v>215</v>
      </c>
      <c r="C51" s="90"/>
      <c r="D51" s="90"/>
      <c r="E51" s="90"/>
      <c r="F51" s="90"/>
      <c r="G51" s="90"/>
      <c r="H51" s="90"/>
      <c r="I51" s="90"/>
      <c r="J51" s="90"/>
      <c r="K51" s="90">
        <v>105892</v>
      </c>
      <c r="L51" s="90">
        <f>SUM(C51:K51)</f>
        <v>105892</v>
      </c>
    </row>
    <row r="52" spans="1:12" s="88" customFormat="1" ht="12">
      <c r="A52" s="86">
        <v>49</v>
      </c>
      <c r="B52" s="90" t="s">
        <v>216</v>
      </c>
      <c r="C52" s="90"/>
      <c r="D52" s="90"/>
      <c r="E52" s="90"/>
      <c r="F52" s="90"/>
      <c r="G52" s="90"/>
      <c r="H52" s="90"/>
      <c r="I52" s="90"/>
      <c r="J52" s="90"/>
      <c r="K52" s="90">
        <v>66344</v>
      </c>
      <c r="L52" s="90">
        <f>SUM(C52:K52)</f>
        <v>66344</v>
      </c>
    </row>
    <row r="53" spans="1:12" s="88" customFormat="1" ht="12">
      <c r="A53" s="86">
        <v>50</v>
      </c>
      <c r="B53" s="90" t="s">
        <v>217</v>
      </c>
      <c r="C53" s="90"/>
      <c r="D53" s="90"/>
      <c r="E53" s="90"/>
      <c r="F53" s="90"/>
      <c r="G53" s="90"/>
      <c r="H53" s="90"/>
      <c r="I53" s="90"/>
      <c r="J53" s="90"/>
      <c r="K53" s="90">
        <v>5839</v>
      </c>
      <c r="L53" s="90">
        <f>SUM(C53:K53)</f>
        <v>5839</v>
      </c>
    </row>
    <row r="54" spans="1:12" s="88" customFormat="1" ht="12">
      <c r="A54" s="86">
        <v>51</v>
      </c>
      <c r="B54" s="227" t="s">
        <v>426</v>
      </c>
      <c r="C54" s="227">
        <f aca="true" t="shared" si="12" ref="C54:L54">SUM(C51:C53)</f>
        <v>0</v>
      </c>
      <c r="D54" s="227">
        <f t="shared" si="12"/>
        <v>0</v>
      </c>
      <c r="E54" s="227">
        <f t="shared" si="12"/>
        <v>0</v>
      </c>
      <c r="F54" s="227">
        <f t="shared" si="12"/>
        <v>0</v>
      </c>
      <c r="G54" s="227">
        <f t="shared" si="12"/>
        <v>0</v>
      </c>
      <c r="H54" s="227">
        <f t="shared" si="12"/>
        <v>0</v>
      </c>
      <c r="I54" s="227">
        <f t="shared" si="12"/>
        <v>0</v>
      </c>
      <c r="J54" s="227">
        <f t="shared" si="12"/>
        <v>0</v>
      </c>
      <c r="K54" s="227">
        <f t="shared" si="12"/>
        <v>178075</v>
      </c>
      <c r="L54" s="227">
        <f t="shared" si="12"/>
        <v>178075</v>
      </c>
    </row>
    <row r="55" spans="1:12" s="89" customFormat="1" ht="12">
      <c r="A55" s="86">
        <v>52</v>
      </c>
      <c r="B55" s="127" t="s">
        <v>218</v>
      </c>
      <c r="C55" s="127">
        <f aca="true" t="shared" si="13" ref="C55:L55">C50+C54</f>
        <v>105725</v>
      </c>
      <c r="D55" s="127">
        <f t="shared" si="13"/>
        <v>36231</v>
      </c>
      <c r="E55" s="127">
        <f t="shared" si="13"/>
        <v>5314</v>
      </c>
      <c r="F55" s="127">
        <f t="shared" si="13"/>
        <v>28691</v>
      </c>
      <c r="G55" s="127">
        <f t="shared" si="13"/>
        <v>16410</v>
      </c>
      <c r="H55" s="127">
        <f t="shared" si="13"/>
        <v>17236</v>
      </c>
      <c r="I55" s="127">
        <f t="shared" si="13"/>
        <v>186027</v>
      </c>
      <c r="J55" s="127">
        <f t="shared" si="13"/>
        <v>139872</v>
      </c>
      <c r="K55" s="127">
        <f t="shared" si="13"/>
        <v>267168</v>
      </c>
      <c r="L55" s="127">
        <f t="shared" si="13"/>
        <v>802674</v>
      </c>
    </row>
    <row r="56" spans="1:12" s="88" customFormat="1" ht="12">
      <c r="A56" s="86">
        <v>53</v>
      </c>
      <c r="B56" s="90" t="s">
        <v>219</v>
      </c>
      <c r="C56" s="90">
        <v>113</v>
      </c>
      <c r="D56" s="90"/>
      <c r="E56" s="90"/>
      <c r="F56" s="90">
        <v>106</v>
      </c>
      <c r="G56" s="90"/>
      <c r="H56" s="90"/>
      <c r="I56" s="90">
        <v>1302</v>
      </c>
      <c r="J56" s="90">
        <v>300</v>
      </c>
      <c r="K56" s="97">
        <v>20342</v>
      </c>
      <c r="L56" s="90">
        <f>SUM(C56:K56)</f>
        <v>22163</v>
      </c>
    </row>
    <row r="57" spans="1:12" s="88" customFormat="1" ht="12">
      <c r="A57" s="86">
        <v>54</v>
      </c>
      <c r="B57" s="90" t="s">
        <v>220</v>
      </c>
      <c r="C57" s="90">
        <v>254</v>
      </c>
      <c r="D57" s="90"/>
      <c r="E57" s="90"/>
      <c r="F57" s="90">
        <v>228</v>
      </c>
      <c r="G57" s="90">
        <v>150</v>
      </c>
      <c r="H57" s="90"/>
      <c r="I57" s="90">
        <v>3069</v>
      </c>
      <c r="J57" s="90">
        <v>650</v>
      </c>
      <c r="K57" s="97">
        <v>53696</v>
      </c>
      <c r="L57" s="90">
        <f>SUM(C57:K57)</f>
        <v>58047</v>
      </c>
    </row>
    <row r="58" spans="1:12" s="88" customFormat="1" ht="12">
      <c r="A58" s="86">
        <v>55</v>
      </c>
      <c r="B58" s="302" t="s">
        <v>807</v>
      </c>
      <c r="C58" s="90">
        <v>1500</v>
      </c>
      <c r="D58" s="90"/>
      <c r="E58" s="90"/>
      <c r="F58" s="90"/>
      <c r="G58" s="90"/>
      <c r="H58" s="90"/>
      <c r="I58" s="90"/>
      <c r="J58" s="90"/>
      <c r="K58" s="97">
        <v>3876</v>
      </c>
      <c r="L58" s="90">
        <f>SUM(C58:K58)</f>
        <v>5376</v>
      </c>
    </row>
    <row r="59" spans="1:12" s="88" customFormat="1" ht="19.5" customHeight="1">
      <c r="A59" s="86">
        <v>56</v>
      </c>
      <c r="B59" s="302" t="s">
        <v>806</v>
      </c>
      <c r="C59" s="90"/>
      <c r="D59" s="90"/>
      <c r="E59" s="90"/>
      <c r="F59" s="90"/>
      <c r="G59" s="90"/>
      <c r="H59" s="90"/>
      <c r="I59" s="90"/>
      <c r="J59" s="90"/>
      <c r="K59" s="97">
        <v>3138</v>
      </c>
      <c r="L59" s="90">
        <f>SUM(C59:K59)</f>
        <v>3138</v>
      </c>
    </row>
    <row r="60" spans="1:12" s="89" customFormat="1" ht="12">
      <c r="A60" s="86">
        <v>57</v>
      </c>
      <c r="B60" s="127" t="s">
        <v>221</v>
      </c>
      <c r="C60" s="127">
        <f aca="true" t="shared" si="14" ref="C60:L60">SUM(C56:C59)</f>
        <v>1867</v>
      </c>
      <c r="D60" s="127">
        <f t="shared" si="14"/>
        <v>0</v>
      </c>
      <c r="E60" s="127">
        <f t="shared" si="14"/>
        <v>0</v>
      </c>
      <c r="F60" s="127">
        <f t="shared" si="14"/>
        <v>334</v>
      </c>
      <c r="G60" s="127">
        <f t="shared" si="14"/>
        <v>150</v>
      </c>
      <c r="H60" s="127">
        <f t="shared" si="14"/>
        <v>0</v>
      </c>
      <c r="I60" s="127">
        <f t="shared" si="14"/>
        <v>4371</v>
      </c>
      <c r="J60" s="127">
        <f t="shared" si="14"/>
        <v>950</v>
      </c>
      <c r="K60" s="127">
        <f t="shared" si="14"/>
        <v>81052</v>
      </c>
      <c r="L60" s="127">
        <f t="shared" si="14"/>
        <v>88724</v>
      </c>
    </row>
    <row r="61" spans="1:12" s="89" customFormat="1" ht="12">
      <c r="A61" s="86">
        <v>58</v>
      </c>
      <c r="B61" s="182" t="s">
        <v>634</v>
      </c>
      <c r="C61" s="182">
        <f>SUM(C62:C64)</f>
        <v>0</v>
      </c>
      <c r="D61" s="182">
        <f aca="true" t="shared" si="15" ref="D61:L61">SUM(D62:D64)</f>
        <v>0</v>
      </c>
      <c r="E61" s="182">
        <f t="shared" si="15"/>
        <v>0</v>
      </c>
      <c r="F61" s="182">
        <f t="shared" si="15"/>
        <v>0</v>
      </c>
      <c r="G61" s="182">
        <f t="shared" si="15"/>
        <v>0</v>
      </c>
      <c r="H61" s="182">
        <f t="shared" si="15"/>
        <v>0</v>
      </c>
      <c r="I61" s="182">
        <f t="shared" si="15"/>
        <v>0</v>
      </c>
      <c r="J61" s="182">
        <f t="shared" si="15"/>
        <v>0</v>
      </c>
      <c r="K61" s="182">
        <f t="shared" si="15"/>
        <v>404330</v>
      </c>
      <c r="L61" s="182">
        <f t="shared" si="15"/>
        <v>404330</v>
      </c>
    </row>
    <row r="62" spans="1:12" s="89" customFormat="1" ht="12">
      <c r="A62" s="86">
        <v>59</v>
      </c>
      <c r="B62" s="338" t="s">
        <v>636</v>
      </c>
      <c r="C62" s="338"/>
      <c r="D62" s="338"/>
      <c r="E62" s="338"/>
      <c r="F62" s="338"/>
      <c r="G62" s="338"/>
      <c r="H62" s="338"/>
      <c r="I62" s="338"/>
      <c r="J62" s="338"/>
      <c r="K62" s="338">
        <v>403381</v>
      </c>
      <c r="L62" s="338">
        <f>SUM(C62:K62)</f>
        <v>403381</v>
      </c>
    </row>
    <row r="63" spans="1:12" s="89" customFormat="1" ht="12">
      <c r="A63" s="86">
        <v>60</v>
      </c>
      <c r="B63" s="337" t="s">
        <v>805</v>
      </c>
      <c r="C63" s="337"/>
      <c r="D63" s="337"/>
      <c r="E63" s="337"/>
      <c r="F63" s="337"/>
      <c r="G63" s="337"/>
      <c r="H63" s="337"/>
      <c r="I63" s="337"/>
      <c r="J63" s="337"/>
      <c r="K63" s="337">
        <v>869</v>
      </c>
      <c r="L63" s="337">
        <f>SUM(C63:K63)</f>
        <v>869</v>
      </c>
    </row>
    <row r="64" spans="1:12" s="89" customFormat="1" ht="12">
      <c r="A64" s="86">
        <v>61</v>
      </c>
      <c r="B64" s="339" t="s">
        <v>637</v>
      </c>
      <c r="C64" s="339"/>
      <c r="D64" s="339"/>
      <c r="E64" s="339"/>
      <c r="F64" s="339"/>
      <c r="G64" s="339"/>
      <c r="H64" s="339"/>
      <c r="I64" s="339"/>
      <c r="J64" s="339"/>
      <c r="K64" s="339">
        <v>80</v>
      </c>
      <c r="L64" s="337">
        <f>SUM(C64:K64)</f>
        <v>80</v>
      </c>
    </row>
    <row r="65" spans="1:12" s="89" customFormat="1" ht="12.75" thickBot="1">
      <c r="A65" s="86">
        <v>62</v>
      </c>
      <c r="B65" s="182" t="s">
        <v>635</v>
      </c>
      <c r="C65" s="182"/>
      <c r="D65" s="182"/>
      <c r="E65" s="182"/>
      <c r="F65" s="182"/>
      <c r="G65" s="182"/>
      <c r="H65" s="182"/>
      <c r="I65" s="182"/>
      <c r="J65" s="182"/>
      <c r="K65" s="184">
        <v>112005</v>
      </c>
      <c r="L65" s="182">
        <f>SUM(C65:K65)</f>
        <v>112005</v>
      </c>
    </row>
    <row r="66" spans="1:13" s="89" customFormat="1" ht="12.75" thickBot="1">
      <c r="A66" s="86">
        <v>63</v>
      </c>
      <c r="B66" s="103" t="s">
        <v>224</v>
      </c>
      <c r="C66" s="103">
        <f>C55+C60+C61+C65</f>
        <v>107592</v>
      </c>
      <c r="D66" s="103">
        <f aca="true" t="shared" si="16" ref="D66:K66">D55+D60+D61+D65</f>
        <v>36231</v>
      </c>
      <c r="E66" s="103">
        <f t="shared" si="16"/>
        <v>5314</v>
      </c>
      <c r="F66" s="103">
        <f t="shared" si="16"/>
        <v>29025</v>
      </c>
      <c r="G66" s="103">
        <f t="shared" si="16"/>
        <v>16560</v>
      </c>
      <c r="H66" s="103">
        <f t="shared" si="16"/>
        <v>17236</v>
      </c>
      <c r="I66" s="103">
        <f t="shared" si="16"/>
        <v>190398</v>
      </c>
      <c r="J66" s="103">
        <f t="shared" si="16"/>
        <v>140822</v>
      </c>
      <c r="K66" s="103">
        <f t="shared" si="16"/>
        <v>864555</v>
      </c>
      <c r="L66" s="103">
        <f>L55+L60+L61+L65</f>
        <v>1407733</v>
      </c>
      <c r="M66" s="336">
        <f>SUM(C66:K66)</f>
        <v>1407733</v>
      </c>
    </row>
    <row r="67" spans="1:12" s="89" customFormat="1" ht="12.75" thickBot="1">
      <c r="A67" s="86">
        <v>64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12" s="88" customFormat="1" ht="12">
      <c r="A68" s="86">
        <v>65</v>
      </c>
      <c r="B68" s="100" t="s">
        <v>206</v>
      </c>
      <c r="C68" s="100">
        <v>24</v>
      </c>
      <c r="D68" s="104">
        <v>18</v>
      </c>
      <c r="E68" s="100">
        <v>3</v>
      </c>
      <c r="F68" s="100">
        <v>4.5</v>
      </c>
      <c r="G68" s="100">
        <v>2</v>
      </c>
      <c r="H68" s="100">
        <v>10</v>
      </c>
      <c r="I68" s="100">
        <v>20</v>
      </c>
      <c r="J68" s="100">
        <v>25.85</v>
      </c>
      <c r="K68" s="100">
        <v>4</v>
      </c>
      <c r="L68" s="100">
        <f>SUM(C68:K68)</f>
        <v>111.35</v>
      </c>
    </row>
    <row r="69" spans="1:12" s="88" customFormat="1" ht="12.75" thickBot="1">
      <c r="A69" s="86">
        <v>66</v>
      </c>
      <c r="B69" s="90" t="s">
        <v>222</v>
      </c>
      <c r="C69" s="98"/>
      <c r="D69" s="98">
        <v>2</v>
      </c>
      <c r="E69" s="98"/>
      <c r="F69" s="98"/>
      <c r="G69" s="98"/>
      <c r="H69" s="98"/>
      <c r="I69" s="98">
        <v>56</v>
      </c>
      <c r="J69" s="98"/>
      <c r="K69" s="98"/>
      <c r="L69" s="98">
        <f>SUM(C69:K69)</f>
        <v>58</v>
      </c>
    </row>
    <row r="70" spans="1:12" s="88" customFormat="1" ht="12.75" thickBot="1">
      <c r="A70" s="86">
        <v>67</v>
      </c>
      <c r="B70" s="124" t="s">
        <v>226</v>
      </c>
      <c r="C70" s="125">
        <f aca="true" t="shared" si="17" ref="C70:K70">C68+C69</f>
        <v>24</v>
      </c>
      <c r="D70" s="125">
        <f t="shared" si="17"/>
        <v>20</v>
      </c>
      <c r="E70" s="125">
        <f t="shared" si="17"/>
        <v>3</v>
      </c>
      <c r="F70" s="125">
        <f t="shared" si="17"/>
        <v>4.5</v>
      </c>
      <c r="G70" s="125">
        <f t="shared" si="17"/>
        <v>2</v>
      </c>
      <c r="H70" s="125">
        <f t="shared" si="17"/>
        <v>10</v>
      </c>
      <c r="I70" s="125">
        <f t="shared" si="17"/>
        <v>76</v>
      </c>
      <c r="J70" s="125">
        <f t="shared" si="17"/>
        <v>25.85</v>
      </c>
      <c r="K70" s="125">
        <f t="shared" si="17"/>
        <v>4</v>
      </c>
      <c r="L70" s="126">
        <f>SUM(C70:K70)</f>
        <v>169.35</v>
      </c>
    </row>
    <row r="71" spans="1:12" s="88" customFormat="1" ht="12">
      <c r="A71" s="86">
        <v>68</v>
      </c>
      <c r="B71" s="770" t="s">
        <v>808</v>
      </c>
      <c r="C71" s="88">
        <v>1</v>
      </c>
      <c r="L71" s="768">
        <v>1</v>
      </c>
    </row>
    <row r="72" spans="1:12" ht="12.75">
      <c r="A72" s="86">
        <v>69</v>
      </c>
      <c r="B72" s="771" t="s">
        <v>188</v>
      </c>
      <c r="C72">
        <f>SUM(C70:C71)</f>
        <v>25</v>
      </c>
      <c r="D72">
        <f aca="true" t="shared" si="18" ref="D72:L72">SUM(D70:D71)</f>
        <v>20</v>
      </c>
      <c r="E72">
        <f t="shared" si="18"/>
        <v>3</v>
      </c>
      <c r="F72">
        <f t="shared" si="18"/>
        <v>4.5</v>
      </c>
      <c r="G72">
        <f t="shared" si="18"/>
        <v>2</v>
      </c>
      <c r="H72">
        <f t="shared" si="18"/>
        <v>10</v>
      </c>
      <c r="I72">
        <f t="shared" si="18"/>
        <v>76</v>
      </c>
      <c r="J72">
        <f t="shared" si="18"/>
        <v>25.85</v>
      </c>
      <c r="K72">
        <f t="shared" si="18"/>
        <v>4</v>
      </c>
      <c r="L72" s="87">
        <f t="shared" si="18"/>
        <v>170.35</v>
      </c>
    </row>
    <row r="73" spans="1:12" ht="12.75">
      <c r="A73" s="86">
        <v>70</v>
      </c>
      <c r="B73" s="772" t="s">
        <v>877</v>
      </c>
      <c r="I73">
        <v>121</v>
      </c>
      <c r="L73" s="98">
        <f>SUM(C73:K73)</f>
        <v>121</v>
      </c>
    </row>
    <row r="74" spans="1:12" ht="12.75">
      <c r="A74" s="86">
        <v>71</v>
      </c>
      <c r="B74" s="772" t="s">
        <v>878</v>
      </c>
      <c r="I74">
        <v>67</v>
      </c>
      <c r="L74" s="769">
        <f>SUM(C74:K74)</f>
        <v>67</v>
      </c>
    </row>
    <row r="75" spans="1:12" ht="12.75">
      <c r="A75" s="86">
        <v>72</v>
      </c>
      <c r="B75" s="767" t="s">
        <v>879</v>
      </c>
      <c r="C75" s="130">
        <f>SUM(C72:C74)</f>
        <v>25</v>
      </c>
      <c r="D75" s="130">
        <f aca="true" t="shared" si="19" ref="D75:L75">SUM(D72:D74)</f>
        <v>20</v>
      </c>
      <c r="E75" s="130">
        <f t="shared" si="19"/>
        <v>3</v>
      </c>
      <c r="F75" s="130">
        <f t="shared" si="19"/>
        <v>4.5</v>
      </c>
      <c r="G75" s="130">
        <f t="shared" si="19"/>
        <v>2</v>
      </c>
      <c r="H75" s="130">
        <f t="shared" si="19"/>
        <v>10</v>
      </c>
      <c r="I75" s="130">
        <f t="shared" si="19"/>
        <v>264</v>
      </c>
      <c r="J75" s="130">
        <f t="shared" si="19"/>
        <v>25.85</v>
      </c>
      <c r="K75" s="130">
        <f t="shared" si="19"/>
        <v>4</v>
      </c>
      <c r="L75" s="130">
        <f t="shared" si="19"/>
        <v>358.35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1" width="4.28125" style="86" customWidth="1"/>
    <col min="2" max="2" width="29.421875" style="86" customWidth="1"/>
    <col min="3" max="3" width="8.28125" style="0" customWidth="1"/>
    <col min="4" max="4" width="8.00390625" style="0" customWidth="1"/>
    <col min="7" max="7" width="8.140625" style="0" customWidth="1"/>
    <col min="9" max="9" width="10.28125" style="0" customWidth="1"/>
    <col min="10" max="10" width="10.8515625" style="0" customWidth="1"/>
    <col min="11" max="12" width="10.57421875" style="0" customWidth="1"/>
    <col min="13" max="13" width="8.140625" style="0" customWidth="1"/>
  </cols>
  <sheetData>
    <row r="1" spans="1:9" s="88" customFormat="1" ht="15.75">
      <c r="A1" s="86"/>
      <c r="D1" s="102" t="s">
        <v>44</v>
      </c>
      <c r="I1" s="241" t="s">
        <v>667</v>
      </c>
    </row>
    <row r="2" spans="1:9" s="88" customFormat="1" ht="12.75">
      <c r="A2" s="86"/>
      <c r="C2" s="88" t="s">
        <v>225</v>
      </c>
      <c r="I2" s="530" t="s">
        <v>886</v>
      </c>
    </row>
    <row r="3" spans="1:10" s="88" customFormat="1" ht="12">
      <c r="A3" s="86"/>
      <c r="E3" s="301" t="s">
        <v>653</v>
      </c>
      <c r="F3" s="301" t="s">
        <v>881</v>
      </c>
      <c r="I3" s="301" t="s">
        <v>880</v>
      </c>
      <c r="J3" s="12"/>
    </row>
    <row r="4" spans="1:12" s="88" customFormat="1" ht="12">
      <c r="A4" s="86"/>
      <c r="B4" s="88" t="s">
        <v>47</v>
      </c>
      <c r="C4" s="88" t="s">
        <v>48</v>
      </c>
      <c r="D4" s="88" t="s">
        <v>73</v>
      </c>
      <c r="E4" s="301" t="s">
        <v>74</v>
      </c>
      <c r="F4" s="301" t="s">
        <v>75</v>
      </c>
      <c r="G4" s="301" t="s">
        <v>122</v>
      </c>
      <c r="H4" s="301" t="s">
        <v>123</v>
      </c>
      <c r="I4" s="301" t="s">
        <v>124</v>
      </c>
      <c r="J4" s="301" t="s">
        <v>189</v>
      </c>
      <c r="K4" s="301" t="s">
        <v>190</v>
      </c>
      <c r="L4" s="301" t="s">
        <v>191</v>
      </c>
    </row>
    <row r="5" spans="1:12" s="88" customFormat="1" ht="12">
      <c r="A5" s="86">
        <v>1</v>
      </c>
      <c r="B5" s="108" t="s">
        <v>49</v>
      </c>
      <c r="C5" s="108" t="s">
        <v>42</v>
      </c>
      <c r="D5" s="108" t="s">
        <v>192</v>
      </c>
      <c r="E5" s="108" t="s">
        <v>43</v>
      </c>
      <c r="F5" s="108" t="s">
        <v>193</v>
      </c>
      <c r="G5" s="108" t="s">
        <v>194</v>
      </c>
      <c r="H5" s="108" t="s">
        <v>195</v>
      </c>
      <c r="I5" s="108" t="s">
        <v>196</v>
      </c>
      <c r="J5" s="522" t="s">
        <v>686</v>
      </c>
      <c r="K5" s="108" t="s">
        <v>207</v>
      </c>
      <c r="L5" s="108" t="s">
        <v>158</v>
      </c>
    </row>
    <row r="6" spans="1:13" s="88" customFormat="1" ht="12.75">
      <c r="A6" s="86">
        <v>2</v>
      </c>
      <c r="B6" s="90" t="s">
        <v>197</v>
      </c>
      <c r="C6" s="90"/>
      <c r="D6" s="90"/>
      <c r="E6" s="90"/>
      <c r="F6" s="90"/>
      <c r="G6" s="90"/>
      <c r="H6" s="92">
        <v>2343</v>
      </c>
      <c r="I6" s="91"/>
      <c r="J6" s="91"/>
      <c r="K6" s="90"/>
      <c r="L6" s="90">
        <f aca="true" t="shared" si="0" ref="L6:L17">SUM(C6:K6)</f>
        <v>2343</v>
      </c>
      <c r="M6" s="93"/>
    </row>
    <row r="7" spans="1:13" s="88" customFormat="1" ht="12.75">
      <c r="A7" s="86">
        <v>3</v>
      </c>
      <c r="B7" s="90" t="s">
        <v>198</v>
      </c>
      <c r="C7" s="90"/>
      <c r="D7" s="90"/>
      <c r="E7" s="90"/>
      <c r="F7" s="90"/>
      <c r="G7" s="90"/>
      <c r="H7" s="92">
        <v>424</v>
      </c>
      <c r="I7" s="91"/>
      <c r="J7" s="91"/>
      <c r="K7" s="90"/>
      <c r="L7" s="90">
        <f t="shared" si="0"/>
        <v>424</v>
      </c>
      <c r="M7" s="93"/>
    </row>
    <row r="8" spans="1:13" s="88" customFormat="1" ht="12.75">
      <c r="A8" s="86">
        <v>4</v>
      </c>
      <c r="B8" s="90" t="s">
        <v>199</v>
      </c>
      <c r="C8" s="90"/>
      <c r="D8" s="90"/>
      <c r="E8" s="90"/>
      <c r="F8" s="90"/>
      <c r="G8" s="90"/>
      <c r="H8" s="92">
        <v>202</v>
      </c>
      <c r="I8" s="91"/>
      <c r="J8" s="91"/>
      <c r="K8" s="90"/>
      <c r="L8" s="90">
        <f t="shared" si="0"/>
        <v>202</v>
      </c>
      <c r="M8" s="93"/>
    </row>
    <row r="9" spans="1:13" s="88" customFormat="1" ht="12.75">
      <c r="A9" s="86">
        <v>5</v>
      </c>
      <c r="B9" s="90" t="s">
        <v>208</v>
      </c>
      <c r="C9" s="90"/>
      <c r="D9" s="90"/>
      <c r="E9" s="90"/>
      <c r="F9" s="90"/>
      <c r="G9" s="90"/>
      <c r="H9" s="92"/>
      <c r="I9" s="91"/>
      <c r="J9" s="91"/>
      <c r="K9" s="90"/>
      <c r="L9" s="90">
        <f t="shared" si="0"/>
        <v>0</v>
      </c>
      <c r="M9" s="93"/>
    </row>
    <row r="10" spans="1:13" s="88" customFormat="1" ht="12.75">
      <c r="A10" s="86">
        <v>6</v>
      </c>
      <c r="B10" s="90" t="s">
        <v>200</v>
      </c>
      <c r="C10" s="90"/>
      <c r="D10" s="90"/>
      <c r="E10" s="90"/>
      <c r="F10" s="92"/>
      <c r="G10" s="92"/>
      <c r="H10" s="92"/>
      <c r="I10" s="91"/>
      <c r="J10" s="91"/>
      <c r="K10" s="90"/>
      <c r="L10" s="90">
        <f t="shared" si="0"/>
        <v>0</v>
      </c>
      <c r="M10" s="93"/>
    </row>
    <row r="11" spans="1:13" s="88" customFormat="1" ht="12.75">
      <c r="A11" s="86">
        <v>7</v>
      </c>
      <c r="B11" s="90" t="s">
        <v>201</v>
      </c>
      <c r="C11" s="90"/>
      <c r="D11" s="90"/>
      <c r="E11" s="90"/>
      <c r="F11" s="92"/>
      <c r="G11" s="92"/>
      <c r="H11" s="92"/>
      <c r="I11" s="91"/>
      <c r="J11" s="91"/>
      <c r="K11" s="90">
        <v>9000</v>
      </c>
      <c r="L11" s="90">
        <f t="shared" si="0"/>
        <v>9000</v>
      </c>
      <c r="M11" s="93"/>
    </row>
    <row r="12" spans="1:13" s="88" customFormat="1" ht="12.75">
      <c r="A12" s="86">
        <v>8</v>
      </c>
      <c r="B12" s="90" t="s">
        <v>202</v>
      </c>
      <c r="C12" s="90"/>
      <c r="D12" s="90"/>
      <c r="E12" s="90"/>
      <c r="F12" s="92"/>
      <c r="G12" s="92"/>
      <c r="H12" s="92">
        <v>224</v>
      </c>
      <c r="I12" s="91"/>
      <c r="J12" s="91">
        <v>900</v>
      </c>
      <c r="K12" s="90">
        <v>200</v>
      </c>
      <c r="L12" s="90">
        <f t="shared" si="0"/>
        <v>1324</v>
      </c>
      <c r="M12" s="93"/>
    </row>
    <row r="13" spans="1:13" s="88" customFormat="1" ht="12.75">
      <c r="A13" s="86">
        <v>10</v>
      </c>
      <c r="B13" s="302" t="s">
        <v>687</v>
      </c>
      <c r="C13" s="90"/>
      <c r="D13" s="90"/>
      <c r="E13" s="90"/>
      <c r="F13" s="92"/>
      <c r="G13" s="92">
        <v>290</v>
      </c>
      <c r="H13" s="92"/>
      <c r="I13" s="91">
        <v>15</v>
      </c>
      <c r="J13" s="91"/>
      <c r="K13" s="92">
        <v>869</v>
      </c>
      <c r="L13" s="90">
        <f t="shared" si="0"/>
        <v>1174</v>
      </c>
      <c r="M13" s="93"/>
    </row>
    <row r="14" spans="1:13" s="88" customFormat="1" ht="12.75">
      <c r="A14" s="86">
        <v>11</v>
      </c>
      <c r="B14" s="302" t="s">
        <v>688</v>
      </c>
      <c r="C14" s="90"/>
      <c r="D14" s="90">
        <v>1</v>
      </c>
      <c r="E14" s="90"/>
      <c r="F14" s="92"/>
      <c r="G14" s="92"/>
      <c r="H14" s="92">
        <v>1</v>
      </c>
      <c r="I14" s="91"/>
      <c r="J14" s="91"/>
      <c r="K14" s="90">
        <v>3000</v>
      </c>
      <c r="L14" s="90">
        <f t="shared" si="0"/>
        <v>3002</v>
      </c>
      <c r="M14" s="93"/>
    </row>
    <row r="15" spans="1:13" s="88" customFormat="1" ht="12.75">
      <c r="A15" s="86">
        <v>12</v>
      </c>
      <c r="B15" s="302" t="s">
        <v>689</v>
      </c>
      <c r="C15" s="92">
        <v>22552</v>
      </c>
      <c r="D15" s="92">
        <v>7895</v>
      </c>
      <c r="E15" s="90">
        <v>263</v>
      </c>
      <c r="F15" s="92"/>
      <c r="G15" s="92"/>
      <c r="H15" s="92"/>
      <c r="I15" s="91"/>
      <c r="J15" s="91"/>
      <c r="K15" s="90">
        <v>2615</v>
      </c>
      <c r="L15" s="90">
        <f t="shared" si="0"/>
        <v>33325</v>
      </c>
      <c r="M15" s="93"/>
    </row>
    <row r="16" spans="1:13" s="88" customFormat="1" ht="12.75">
      <c r="A16" s="86">
        <v>13</v>
      </c>
      <c r="B16" s="302" t="s">
        <v>690</v>
      </c>
      <c r="C16" s="92">
        <v>6088</v>
      </c>
      <c r="D16" s="92">
        <v>2132</v>
      </c>
      <c r="E16" s="90">
        <v>71</v>
      </c>
      <c r="F16" s="92"/>
      <c r="G16" s="92"/>
      <c r="H16" s="92">
        <v>814</v>
      </c>
      <c r="I16" s="91">
        <v>5</v>
      </c>
      <c r="J16" s="91">
        <v>243</v>
      </c>
      <c r="K16" s="90">
        <v>760</v>
      </c>
      <c r="L16" s="90">
        <f t="shared" si="0"/>
        <v>10113</v>
      </c>
      <c r="M16" s="93"/>
    </row>
    <row r="17" spans="1:12" s="88" customFormat="1" ht="12">
      <c r="A17" s="86">
        <v>14</v>
      </c>
      <c r="B17" s="90"/>
      <c r="C17" s="90"/>
      <c r="D17" s="90"/>
      <c r="E17" s="90"/>
      <c r="F17" s="90"/>
      <c r="G17" s="90"/>
      <c r="H17" s="94"/>
      <c r="I17" s="95"/>
      <c r="J17" s="95"/>
      <c r="K17" s="90"/>
      <c r="L17" s="90">
        <f t="shared" si="0"/>
        <v>0</v>
      </c>
    </row>
    <row r="18" spans="1:13" s="89" customFormat="1" ht="12">
      <c r="A18" s="86">
        <v>15</v>
      </c>
      <c r="B18" s="122" t="s">
        <v>671</v>
      </c>
      <c r="C18" s="122">
        <f aca="true" t="shared" si="1" ref="C18:L18">SUM(C6:C17)</f>
        <v>28640</v>
      </c>
      <c r="D18" s="122">
        <f t="shared" si="1"/>
        <v>10028</v>
      </c>
      <c r="E18" s="122">
        <f t="shared" si="1"/>
        <v>334</v>
      </c>
      <c r="F18" s="122">
        <f t="shared" si="1"/>
        <v>0</v>
      </c>
      <c r="G18" s="122">
        <f t="shared" si="1"/>
        <v>290</v>
      </c>
      <c r="H18" s="122">
        <f t="shared" si="1"/>
        <v>4008</v>
      </c>
      <c r="I18" s="122">
        <f t="shared" si="1"/>
        <v>20</v>
      </c>
      <c r="J18" s="122">
        <f t="shared" si="1"/>
        <v>1143</v>
      </c>
      <c r="K18" s="122">
        <f t="shared" si="1"/>
        <v>16444</v>
      </c>
      <c r="L18" s="122">
        <f t="shared" si="1"/>
        <v>60907</v>
      </c>
      <c r="M18" s="89">
        <f>SUM(C18:K18)</f>
        <v>60907</v>
      </c>
    </row>
    <row r="19" spans="1:12" s="301" customFormat="1" ht="12">
      <c r="A19" s="86">
        <v>16</v>
      </c>
      <c r="B19" s="516" t="s">
        <v>670</v>
      </c>
      <c r="C19" s="516"/>
      <c r="D19" s="516"/>
      <c r="E19" s="516"/>
      <c r="F19" s="516"/>
      <c r="G19" s="516"/>
      <c r="H19" s="516"/>
      <c r="I19" s="516"/>
      <c r="J19" s="516"/>
      <c r="K19" s="516"/>
      <c r="L19" s="90">
        <f aca="true" t="shared" si="2" ref="L19:L34">SUM(C19:K19)</f>
        <v>0</v>
      </c>
    </row>
    <row r="20" spans="1:12" s="88" customFormat="1" ht="12">
      <c r="A20" s="86">
        <v>17</v>
      </c>
      <c r="B20" s="302" t="s">
        <v>672</v>
      </c>
      <c r="C20" s="90"/>
      <c r="D20" s="90"/>
      <c r="E20" s="90"/>
      <c r="F20" s="90"/>
      <c r="G20" s="90"/>
      <c r="H20" s="90"/>
      <c r="I20" s="90"/>
      <c r="J20" s="90"/>
      <c r="K20" s="90">
        <v>163388</v>
      </c>
      <c r="L20" s="90">
        <f t="shared" si="2"/>
        <v>163388</v>
      </c>
    </row>
    <row r="21" spans="1:12" s="88" customFormat="1" ht="12">
      <c r="A21" s="86">
        <v>18</v>
      </c>
      <c r="B21" s="302" t="s">
        <v>673</v>
      </c>
      <c r="C21" s="90"/>
      <c r="D21" s="90"/>
      <c r="E21" s="90"/>
      <c r="F21" s="90"/>
      <c r="G21" s="90"/>
      <c r="H21" s="90"/>
      <c r="I21" s="90"/>
      <c r="J21" s="90"/>
      <c r="K21" s="90">
        <v>10768</v>
      </c>
      <c r="L21" s="90">
        <f t="shared" si="2"/>
        <v>10768</v>
      </c>
    </row>
    <row r="22" spans="1:12" s="88" customFormat="1" ht="12">
      <c r="A22" s="86">
        <v>19</v>
      </c>
      <c r="B22" s="302" t="s">
        <v>674</v>
      </c>
      <c r="C22" s="90"/>
      <c r="D22" s="90"/>
      <c r="E22" s="90"/>
      <c r="F22" s="90"/>
      <c r="G22" s="90"/>
      <c r="H22" s="90"/>
      <c r="I22" s="90"/>
      <c r="J22" s="90"/>
      <c r="K22" s="90">
        <v>1539</v>
      </c>
      <c r="L22" s="90">
        <f t="shared" si="2"/>
        <v>1539</v>
      </c>
    </row>
    <row r="23" spans="1:12" s="88" customFormat="1" ht="12">
      <c r="A23" s="86">
        <v>20</v>
      </c>
      <c r="B23" s="302" t="s">
        <v>675</v>
      </c>
      <c r="C23" s="90"/>
      <c r="D23" s="90"/>
      <c r="E23" s="90"/>
      <c r="F23" s="90"/>
      <c r="G23" s="90"/>
      <c r="H23" s="90"/>
      <c r="I23" s="90"/>
      <c r="J23" s="90"/>
      <c r="K23" s="90">
        <v>208</v>
      </c>
      <c r="L23" s="90">
        <f t="shared" si="2"/>
        <v>208</v>
      </c>
    </row>
    <row r="24" spans="1:12" s="88" customFormat="1" ht="12">
      <c r="A24" s="86">
        <v>21</v>
      </c>
      <c r="B24" s="302" t="s">
        <v>676</v>
      </c>
      <c r="C24" s="90"/>
      <c r="D24" s="90"/>
      <c r="E24" s="90"/>
      <c r="F24" s="90"/>
      <c r="G24" s="90"/>
      <c r="H24" s="90"/>
      <c r="I24" s="90"/>
      <c r="J24" s="90"/>
      <c r="K24" s="90">
        <v>318</v>
      </c>
      <c r="L24" s="90">
        <f t="shared" si="2"/>
        <v>318</v>
      </c>
    </row>
    <row r="25" spans="1:12" s="88" customFormat="1" ht="12">
      <c r="A25" s="86">
        <v>22</v>
      </c>
      <c r="B25" s="517" t="s">
        <v>677</v>
      </c>
      <c r="C25" s="518">
        <f>SUM(C19:C24)</f>
        <v>0</v>
      </c>
      <c r="D25" s="518">
        <f aca="true" t="shared" si="3" ref="D25:K25">SUM(D19:D24)</f>
        <v>0</v>
      </c>
      <c r="E25" s="518">
        <f t="shared" si="3"/>
        <v>0</v>
      </c>
      <c r="F25" s="518">
        <f t="shared" si="3"/>
        <v>0</v>
      </c>
      <c r="G25" s="518">
        <f t="shared" si="3"/>
        <v>0</v>
      </c>
      <c r="H25" s="518">
        <f t="shared" si="3"/>
        <v>0</v>
      </c>
      <c r="I25" s="518">
        <f t="shared" si="3"/>
        <v>0</v>
      </c>
      <c r="J25" s="518">
        <f t="shared" si="3"/>
        <v>0</v>
      </c>
      <c r="K25" s="518">
        <f t="shared" si="3"/>
        <v>176221</v>
      </c>
      <c r="L25" s="518">
        <f>SUM(L19:L24)</f>
        <v>176221</v>
      </c>
    </row>
    <row r="26" spans="1:12" s="88" customFormat="1" ht="12">
      <c r="A26" s="86">
        <v>23</v>
      </c>
      <c r="B26" s="517" t="s">
        <v>870</v>
      </c>
      <c r="C26" s="518"/>
      <c r="D26" s="518"/>
      <c r="E26" s="518"/>
      <c r="F26" s="518"/>
      <c r="G26" s="518"/>
      <c r="H26" s="518"/>
      <c r="I26" s="518"/>
      <c r="J26" s="518"/>
      <c r="K26" s="518">
        <v>405292</v>
      </c>
      <c r="L26" s="518">
        <f t="shared" si="2"/>
        <v>405292</v>
      </c>
    </row>
    <row r="27" spans="1:12" s="88" customFormat="1" ht="12">
      <c r="A27" s="86">
        <v>24</v>
      </c>
      <c r="B27" s="517" t="s">
        <v>679</v>
      </c>
      <c r="C27" s="518">
        <v>294</v>
      </c>
      <c r="D27" s="518">
        <v>266</v>
      </c>
      <c r="E27" s="518"/>
      <c r="F27" s="518">
        <v>1135</v>
      </c>
      <c r="G27" s="518"/>
      <c r="H27" s="518"/>
      <c r="I27" s="518">
        <v>56349</v>
      </c>
      <c r="J27" s="518">
        <v>825</v>
      </c>
      <c r="K27" s="518">
        <v>39844</v>
      </c>
      <c r="L27" s="518">
        <f t="shared" si="2"/>
        <v>98713</v>
      </c>
    </row>
    <row r="28" spans="1:12" s="88" customFormat="1" ht="12">
      <c r="A28" s="86">
        <v>25</v>
      </c>
      <c r="B28" s="302" t="s">
        <v>680</v>
      </c>
      <c r="C28" s="90">
        <v>11</v>
      </c>
      <c r="D28" s="90"/>
      <c r="E28" s="90"/>
      <c r="F28" s="90"/>
      <c r="G28" s="90"/>
      <c r="H28" s="90"/>
      <c r="I28" s="90">
        <v>70</v>
      </c>
      <c r="J28" s="90"/>
      <c r="K28" s="90"/>
      <c r="L28" s="90">
        <f t="shared" si="2"/>
        <v>81</v>
      </c>
    </row>
    <row r="29" spans="1:12" s="88" customFormat="1" ht="12">
      <c r="A29" s="86">
        <v>26</v>
      </c>
      <c r="B29" s="519" t="s">
        <v>681</v>
      </c>
      <c r="C29" s="226">
        <f aca="true" t="shared" si="4" ref="C29:K29">SUM(C28:C28)</f>
        <v>11</v>
      </c>
      <c r="D29" s="226">
        <f t="shared" si="4"/>
        <v>0</v>
      </c>
      <c r="E29" s="226">
        <f t="shared" si="4"/>
        <v>0</v>
      </c>
      <c r="F29" s="226">
        <f t="shared" si="4"/>
        <v>0</v>
      </c>
      <c r="G29" s="226">
        <f t="shared" si="4"/>
        <v>0</v>
      </c>
      <c r="H29" s="226">
        <f t="shared" si="4"/>
        <v>0</v>
      </c>
      <c r="I29" s="226">
        <f t="shared" si="4"/>
        <v>70</v>
      </c>
      <c r="J29" s="226">
        <f t="shared" si="4"/>
        <v>0</v>
      </c>
      <c r="K29" s="226">
        <f t="shared" si="4"/>
        <v>0</v>
      </c>
      <c r="L29" s="226">
        <f t="shared" si="2"/>
        <v>81</v>
      </c>
    </row>
    <row r="30" spans="1:12" s="88" customFormat="1" ht="12">
      <c r="A30" s="86">
        <v>27</v>
      </c>
      <c r="B30" s="302" t="s">
        <v>682</v>
      </c>
      <c r="C30" s="90"/>
      <c r="D30" s="90"/>
      <c r="E30" s="90"/>
      <c r="F30" s="90"/>
      <c r="G30" s="90"/>
      <c r="H30" s="90"/>
      <c r="I30" s="88">
        <v>50</v>
      </c>
      <c r="J30" s="90"/>
      <c r="K30" s="90">
        <v>160</v>
      </c>
      <c r="L30" s="90">
        <f t="shared" si="2"/>
        <v>210</v>
      </c>
    </row>
    <row r="31" spans="1:12" s="88" customFormat="1" ht="12">
      <c r="A31" s="86">
        <v>28</v>
      </c>
      <c r="B31" s="302" t="s">
        <v>871</v>
      </c>
      <c r="C31" s="90"/>
      <c r="D31" s="90"/>
      <c r="E31" s="90"/>
      <c r="F31" s="90"/>
      <c r="G31" s="90"/>
      <c r="H31" s="90"/>
      <c r="J31" s="90"/>
      <c r="K31" s="90">
        <v>1221</v>
      </c>
      <c r="L31" s="90">
        <f t="shared" si="2"/>
        <v>1221</v>
      </c>
    </row>
    <row r="32" spans="1:12" s="88" customFormat="1" ht="12">
      <c r="A32" s="86">
        <v>29</v>
      </c>
      <c r="B32" s="302" t="s">
        <v>872</v>
      </c>
      <c r="C32" s="90">
        <v>254</v>
      </c>
      <c r="D32" s="90"/>
      <c r="E32" s="90"/>
      <c r="F32" s="90"/>
      <c r="G32" s="90"/>
      <c r="H32" s="90"/>
      <c r="I32" s="90">
        <v>3657</v>
      </c>
      <c r="J32" s="90">
        <v>800</v>
      </c>
      <c r="K32" s="90">
        <v>40965</v>
      </c>
      <c r="L32" s="90">
        <f t="shared" si="2"/>
        <v>45676</v>
      </c>
    </row>
    <row r="33" spans="1:12" s="88" customFormat="1" ht="12">
      <c r="A33" s="86">
        <v>30</v>
      </c>
      <c r="B33" s="302" t="s">
        <v>873</v>
      </c>
      <c r="C33" s="90"/>
      <c r="D33" s="90"/>
      <c r="E33" s="90"/>
      <c r="F33" s="90"/>
      <c r="G33" s="90"/>
      <c r="H33" s="90"/>
      <c r="I33" s="90"/>
      <c r="J33" s="90"/>
      <c r="K33" s="90">
        <v>140</v>
      </c>
      <c r="L33" s="90">
        <f t="shared" si="2"/>
        <v>140</v>
      </c>
    </row>
    <row r="34" spans="1:12" s="88" customFormat="1" ht="12">
      <c r="A34" s="86">
        <v>31</v>
      </c>
      <c r="B34" s="302" t="s">
        <v>874</v>
      </c>
      <c r="C34" s="90"/>
      <c r="D34" s="90"/>
      <c r="E34" s="90"/>
      <c r="F34" s="90"/>
      <c r="G34" s="90"/>
      <c r="H34" s="90"/>
      <c r="I34" s="90"/>
      <c r="J34" s="90"/>
      <c r="K34" s="90"/>
      <c r="L34" s="90">
        <f t="shared" si="2"/>
        <v>0</v>
      </c>
    </row>
    <row r="35" spans="1:12" s="88" customFormat="1" ht="12">
      <c r="A35" s="86">
        <v>32</v>
      </c>
      <c r="B35" s="127" t="s">
        <v>209</v>
      </c>
      <c r="C35" s="127">
        <f aca="true" t="shared" si="5" ref="C35:K35">C18+C25+C26+C27+C29+C30+C31+C32+C33+C34</f>
        <v>29199</v>
      </c>
      <c r="D35" s="127">
        <f t="shared" si="5"/>
        <v>10294</v>
      </c>
      <c r="E35" s="127">
        <f t="shared" si="5"/>
        <v>334</v>
      </c>
      <c r="F35" s="127">
        <f t="shared" si="5"/>
        <v>1135</v>
      </c>
      <c r="G35" s="127">
        <f t="shared" si="5"/>
        <v>290</v>
      </c>
      <c r="H35" s="127">
        <f t="shared" si="5"/>
        <v>4008</v>
      </c>
      <c r="I35" s="127">
        <f t="shared" si="5"/>
        <v>60146</v>
      </c>
      <c r="J35" s="127">
        <f t="shared" si="5"/>
        <v>2768</v>
      </c>
      <c r="K35" s="127">
        <f t="shared" si="5"/>
        <v>680287</v>
      </c>
      <c r="L35" s="127">
        <f>L18+L25+L26+L27+L29+L30+L31+L32+L33+L34</f>
        <v>788461</v>
      </c>
    </row>
    <row r="36" spans="1:12" s="88" customFormat="1" ht="12">
      <c r="A36" s="86">
        <v>33</v>
      </c>
      <c r="B36" s="520" t="s">
        <v>875</v>
      </c>
      <c r="C36" s="98">
        <v>906</v>
      </c>
      <c r="D36" s="98">
        <v>2046</v>
      </c>
      <c r="E36" s="98">
        <v>535</v>
      </c>
      <c r="F36" s="98">
        <v>828</v>
      </c>
      <c r="G36" s="98">
        <v>656</v>
      </c>
      <c r="H36" s="98">
        <v>899</v>
      </c>
      <c r="I36" s="98">
        <v>4320</v>
      </c>
      <c r="J36" s="98">
        <v>3366</v>
      </c>
      <c r="K36" s="98">
        <v>10734</v>
      </c>
      <c r="L36" s="98">
        <f>SUM(C36:K36)</f>
        <v>24290</v>
      </c>
    </row>
    <row r="37" spans="1:12" s="88" customFormat="1" ht="12">
      <c r="A37" s="86">
        <v>34</v>
      </c>
      <c r="B37" s="521" t="s">
        <v>876</v>
      </c>
      <c r="C37" s="109">
        <v>1500</v>
      </c>
      <c r="D37" s="109"/>
      <c r="E37" s="109"/>
      <c r="F37" s="109"/>
      <c r="G37" s="109">
        <v>256</v>
      </c>
      <c r="H37" s="109"/>
      <c r="I37" s="109">
        <v>500</v>
      </c>
      <c r="J37" s="109"/>
      <c r="K37" s="109">
        <v>123582</v>
      </c>
      <c r="L37" s="109">
        <f>SUM(C37:K37)</f>
        <v>125838</v>
      </c>
    </row>
    <row r="38" spans="1:12" s="88" customFormat="1" ht="12.75" thickBot="1">
      <c r="A38" s="86">
        <v>35</v>
      </c>
      <c r="B38" s="183" t="s">
        <v>406</v>
      </c>
      <c r="C38" s="183">
        <f aca="true" t="shared" si="6" ref="C38:K38">C36+C37</f>
        <v>2406</v>
      </c>
      <c r="D38" s="183">
        <f t="shared" si="6"/>
        <v>2046</v>
      </c>
      <c r="E38" s="183">
        <f t="shared" si="6"/>
        <v>535</v>
      </c>
      <c r="F38" s="183">
        <f t="shared" si="6"/>
        <v>828</v>
      </c>
      <c r="G38" s="183">
        <f t="shared" si="6"/>
        <v>912</v>
      </c>
      <c r="H38" s="183">
        <f t="shared" si="6"/>
        <v>899</v>
      </c>
      <c r="I38" s="183">
        <f t="shared" si="6"/>
        <v>4820</v>
      </c>
      <c r="J38" s="183">
        <f t="shared" si="6"/>
        <v>3366</v>
      </c>
      <c r="K38" s="183">
        <f t="shared" si="6"/>
        <v>134316</v>
      </c>
      <c r="L38" s="183">
        <f>SUM(C38:K38)</f>
        <v>150128</v>
      </c>
    </row>
    <row r="39" spans="1:13" s="89" customFormat="1" ht="12.75" thickBot="1">
      <c r="A39" s="86">
        <v>36</v>
      </c>
      <c r="B39" s="103" t="s">
        <v>223</v>
      </c>
      <c r="C39" s="103">
        <f aca="true" t="shared" si="7" ref="C39:K39">C35+C37+C36</f>
        <v>31605</v>
      </c>
      <c r="D39" s="103">
        <f t="shared" si="7"/>
        <v>12340</v>
      </c>
      <c r="E39" s="103">
        <f t="shared" si="7"/>
        <v>869</v>
      </c>
      <c r="F39" s="103">
        <f t="shared" si="7"/>
        <v>1963</v>
      </c>
      <c r="G39" s="103">
        <f t="shared" si="7"/>
        <v>1202</v>
      </c>
      <c r="H39" s="103">
        <f t="shared" si="7"/>
        <v>4907</v>
      </c>
      <c r="I39" s="103">
        <f t="shared" si="7"/>
        <v>64966</v>
      </c>
      <c r="J39" s="103">
        <f t="shared" si="7"/>
        <v>6134</v>
      </c>
      <c r="K39" s="103">
        <f t="shared" si="7"/>
        <v>814603</v>
      </c>
      <c r="L39" s="103">
        <f>L35+L37+L36</f>
        <v>938589</v>
      </c>
      <c r="M39" s="89">
        <f>SUM(C39:K39)</f>
        <v>938589</v>
      </c>
    </row>
    <row r="40" spans="1:12" s="185" customFormat="1" ht="12.75" thickBot="1">
      <c r="A40" s="86">
        <v>37</v>
      </c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8"/>
    </row>
    <row r="41" spans="1:12" s="89" customFormat="1" ht="12.75" thickBot="1">
      <c r="A41" s="86">
        <v>38</v>
      </c>
      <c r="B41" s="103" t="s">
        <v>632</v>
      </c>
      <c r="C41" s="103">
        <f aca="true" t="shared" si="8" ref="C41:K41">-(C39-C66)</f>
        <v>75987</v>
      </c>
      <c r="D41" s="103">
        <f t="shared" si="8"/>
        <v>23891</v>
      </c>
      <c r="E41" s="103">
        <f t="shared" si="8"/>
        <v>4445</v>
      </c>
      <c r="F41" s="103">
        <f t="shared" si="8"/>
        <v>25746</v>
      </c>
      <c r="G41" s="103">
        <f t="shared" si="8"/>
        <v>15358</v>
      </c>
      <c r="H41" s="103">
        <f t="shared" si="8"/>
        <v>12329</v>
      </c>
      <c r="I41" s="103">
        <f t="shared" si="8"/>
        <v>114039</v>
      </c>
      <c r="J41" s="103">
        <f t="shared" si="8"/>
        <v>107416</v>
      </c>
      <c r="K41" s="103">
        <f t="shared" si="8"/>
        <v>-200</v>
      </c>
      <c r="L41" s="101">
        <f>SUM(C41:K41)</f>
        <v>379011</v>
      </c>
    </row>
    <row r="42" spans="1:12" s="88" customFormat="1" ht="12.75" thickBot="1">
      <c r="A42" s="86">
        <v>39</v>
      </c>
      <c r="B42" s="338" t="s">
        <v>636</v>
      </c>
      <c r="C42" s="228">
        <f>C66-C39</f>
        <v>75987</v>
      </c>
      <c r="D42" s="228">
        <f aca="true" t="shared" si="9" ref="D42:L42">D66-D39</f>
        <v>23891</v>
      </c>
      <c r="E42" s="228">
        <f t="shared" si="9"/>
        <v>4445</v>
      </c>
      <c r="F42" s="228">
        <f t="shared" si="9"/>
        <v>25746</v>
      </c>
      <c r="G42" s="228">
        <f t="shared" si="9"/>
        <v>15358</v>
      </c>
      <c r="H42" s="228">
        <f t="shared" si="9"/>
        <v>12329</v>
      </c>
      <c r="I42" s="228">
        <f t="shared" si="9"/>
        <v>114039</v>
      </c>
      <c r="J42" s="228">
        <f t="shared" si="9"/>
        <v>107416</v>
      </c>
      <c r="K42" s="228">
        <f t="shared" si="9"/>
        <v>-200</v>
      </c>
      <c r="L42" s="228">
        <f t="shared" si="9"/>
        <v>379011</v>
      </c>
    </row>
    <row r="43" spans="1:13" s="88" customFormat="1" ht="12.75" thickBot="1">
      <c r="A43" s="86">
        <v>40</v>
      </c>
      <c r="B43" s="229" t="s">
        <v>409</v>
      </c>
      <c r="C43" s="101">
        <f>C39+C41</f>
        <v>107592</v>
      </c>
      <c r="D43" s="101">
        <f aca="true" t="shared" si="10" ref="D43:L43">D39+D41</f>
        <v>36231</v>
      </c>
      <c r="E43" s="101">
        <f t="shared" si="10"/>
        <v>5314</v>
      </c>
      <c r="F43" s="101">
        <f t="shared" si="10"/>
        <v>27709</v>
      </c>
      <c r="G43" s="101">
        <f t="shared" si="10"/>
        <v>16560</v>
      </c>
      <c r="H43" s="101">
        <f t="shared" si="10"/>
        <v>17236</v>
      </c>
      <c r="I43" s="101">
        <f t="shared" si="10"/>
        <v>179005</v>
      </c>
      <c r="J43" s="230">
        <f t="shared" si="10"/>
        <v>113550</v>
      </c>
      <c r="K43" s="230">
        <f t="shared" si="10"/>
        <v>814403</v>
      </c>
      <c r="L43" s="230">
        <f t="shared" si="10"/>
        <v>1317600</v>
      </c>
      <c r="M43" s="88">
        <f>SUM(C43:K43)</f>
        <v>1317600</v>
      </c>
    </row>
    <row r="44" spans="1:12" s="88" customFormat="1" ht="10.5" customHeight="1">
      <c r="A44" s="86">
        <v>41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1:12" s="89" customFormat="1" ht="12">
      <c r="A45" s="86">
        <v>42</v>
      </c>
      <c r="B45" s="127" t="s">
        <v>407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s="88" customFormat="1" ht="12">
      <c r="A46" s="86">
        <v>43</v>
      </c>
      <c r="B46" s="96" t="s">
        <v>211</v>
      </c>
      <c r="C46" s="96">
        <v>51313</v>
      </c>
      <c r="D46" s="96">
        <v>16873</v>
      </c>
      <c r="E46" s="96">
        <v>3043</v>
      </c>
      <c r="F46" s="96">
        <v>10711</v>
      </c>
      <c r="G46" s="96">
        <v>3847</v>
      </c>
      <c r="H46" s="190">
        <v>9274</v>
      </c>
      <c r="I46" s="96">
        <v>87837</v>
      </c>
      <c r="J46" s="96">
        <v>71549</v>
      </c>
      <c r="K46" s="96">
        <v>26699</v>
      </c>
      <c r="L46" s="96">
        <f>SUM(C46:K46)</f>
        <v>281146</v>
      </c>
    </row>
    <row r="47" spans="1:12" s="88" customFormat="1" ht="12">
      <c r="A47" s="86">
        <v>44</v>
      </c>
      <c r="B47" s="90" t="s">
        <v>212</v>
      </c>
      <c r="C47" s="90">
        <v>13430</v>
      </c>
      <c r="D47" s="90">
        <v>4146</v>
      </c>
      <c r="E47" s="90">
        <v>797</v>
      </c>
      <c r="F47" s="90">
        <v>2774</v>
      </c>
      <c r="G47" s="90">
        <v>1027</v>
      </c>
      <c r="H47" s="90">
        <v>2329</v>
      </c>
      <c r="I47" s="90">
        <v>17812</v>
      </c>
      <c r="J47" s="90">
        <v>18899</v>
      </c>
      <c r="K47" s="90">
        <v>7783</v>
      </c>
      <c r="L47" s="90">
        <f>SUM(C47:K47)</f>
        <v>68997</v>
      </c>
    </row>
    <row r="48" spans="1:12" s="88" customFormat="1" ht="12">
      <c r="A48" s="86">
        <v>45</v>
      </c>
      <c r="B48" s="90" t="s">
        <v>210</v>
      </c>
      <c r="C48" s="90"/>
      <c r="D48" s="90"/>
      <c r="E48" s="90"/>
      <c r="F48" s="90"/>
      <c r="G48" s="90"/>
      <c r="H48" s="90"/>
      <c r="I48" s="90"/>
      <c r="J48" s="90"/>
      <c r="K48" s="90">
        <v>200</v>
      </c>
      <c r="L48" s="90">
        <f>SUM(C48:K48)</f>
        <v>200</v>
      </c>
    </row>
    <row r="49" spans="1:12" s="88" customFormat="1" ht="12">
      <c r="A49" s="86">
        <v>46</v>
      </c>
      <c r="B49" s="90" t="s">
        <v>213</v>
      </c>
      <c r="C49" s="90">
        <v>40982</v>
      </c>
      <c r="D49" s="90">
        <v>15212</v>
      </c>
      <c r="E49" s="90">
        <v>1474</v>
      </c>
      <c r="F49" s="90">
        <v>13890</v>
      </c>
      <c r="G49" s="90">
        <v>11536</v>
      </c>
      <c r="H49" s="90">
        <v>5633</v>
      </c>
      <c r="I49" s="90">
        <v>68985</v>
      </c>
      <c r="J49" s="90">
        <v>22152</v>
      </c>
      <c r="K49" s="90">
        <v>48083</v>
      </c>
      <c r="L49" s="90">
        <f>SUM(C49:K49)</f>
        <v>227947</v>
      </c>
    </row>
    <row r="50" spans="1:12" s="88" customFormat="1" ht="12">
      <c r="A50" s="86">
        <v>47</v>
      </c>
      <c r="B50" s="123" t="s">
        <v>214</v>
      </c>
      <c r="C50" s="123">
        <f aca="true" t="shared" si="11" ref="C50:L50">(SUM(C46:C49))-C48</f>
        <v>105725</v>
      </c>
      <c r="D50" s="123">
        <f t="shared" si="11"/>
        <v>36231</v>
      </c>
      <c r="E50" s="123">
        <f t="shared" si="11"/>
        <v>5314</v>
      </c>
      <c r="F50" s="123">
        <f t="shared" si="11"/>
        <v>27375</v>
      </c>
      <c r="G50" s="123">
        <f t="shared" si="11"/>
        <v>16410</v>
      </c>
      <c r="H50" s="123">
        <f t="shared" si="11"/>
        <v>17236</v>
      </c>
      <c r="I50" s="123">
        <f t="shared" si="11"/>
        <v>174634</v>
      </c>
      <c r="J50" s="123">
        <f t="shared" si="11"/>
        <v>112600</v>
      </c>
      <c r="K50" s="123">
        <f t="shared" si="11"/>
        <v>82565</v>
      </c>
      <c r="L50" s="123">
        <f t="shared" si="11"/>
        <v>578090</v>
      </c>
    </row>
    <row r="51" spans="1:12" s="88" customFormat="1" ht="12">
      <c r="A51" s="86">
        <v>48</v>
      </c>
      <c r="B51" s="90" t="s">
        <v>215</v>
      </c>
      <c r="C51" s="90"/>
      <c r="D51" s="90"/>
      <c r="E51" s="90"/>
      <c r="F51" s="90"/>
      <c r="G51" s="90"/>
      <c r="H51" s="90"/>
      <c r="I51" s="90"/>
      <c r="J51" s="90"/>
      <c r="K51" s="90">
        <v>103872</v>
      </c>
      <c r="L51" s="90">
        <f>SUM(C51:K51)</f>
        <v>103872</v>
      </c>
    </row>
    <row r="52" spans="1:12" s="88" customFormat="1" ht="12">
      <c r="A52" s="86">
        <v>49</v>
      </c>
      <c r="B52" s="90" t="s">
        <v>216</v>
      </c>
      <c r="C52" s="90"/>
      <c r="D52" s="90"/>
      <c r="E52" s="90"/>
      <c r="F52" s="90"/>
      <c r="G52" s="90"/>
      <c r="H52" s="90"/>
      <c r="I52" s="90"/>
      <c r="J52" s="90"/>
      <c r="K52" s="90">
        <v>66222</v>
      </c>
      <c r="L52" s="90">
        <f>SUM(C52:K52)</f>
        <v>66222</v>
      </c>
    </row>
    <row r="53" spans="1:12" s="88" customFormat="1" ht="12">
      <c r="A53" s="86">
        <v>50</v>
      </c>
      <c r="B53" s="90" t="s">
        <v>217</v>
      </c>
      <c r="C53" s="90"/>
      <c r="D53" s="90"/>
      <c r="E53" s="90"/>
      <c r="F53" s="90"/>
      <c r="G53" s="90"/>
      <c r="H53" s="90"/>
      <c r="I53" s="90"/>
      <c r="J53" s="90"/>
      <c r="K53" s="90">
        <v>1167</v>
      </c>
      <c r="L53" s="90">
        <f>SUM(C53:K53)</f>
        <v>1167</v>
      </c>
    </row>
    <row r="54" spans="1:12" s="88" customFormat="1" ht="12">
      <c r="A54" s="86">
        <v>51</v>
      </c>
      <c r="B54" s="227" t="s">
        <v>426</v>
      </c>
      <c r="C54" s="227">
        <f aca="true" t="shared" si="12" ref="C54:L54">SUM(C51:C53)</f>
        <v>0</v>
      </c>
      <c r="D54" s="227">
        <f t="shared" si="12"/>
        <v>0</v>
      </c>
      <c r="E54" s="227">
        <f t="shared" si="12"/>
        <v>0</v>
      </c>
      <c r="F54" s="227">
        <f t="shared" si="12"/>
        <v>0</v>
      </c>
      <c r="G54" s="227">
        <f t="shared" si="12"/>
        <v>0</v>
      </c>
      <c r="H54" s="227">
        <f t="shared" si="12"/>
        <v>0</v>
      </c>
      <c r="I54" s="227">
        <f t="shared" si="12"/>
        <v>0</v>
      </c>
      <c r="J54" s="227">
        <f t="shared" si="12"/>
        <v>0</v>
      </c>
      <c r="K54" s="227">
        <f t="shared" si="12"/>
        <v>171261</v>
      </c>
      <c r="L54" s="227">
        <f t="shared" si="12"/>
        <v>171261</v>
      </c>
    </row>
    <row r="55" spans="1:12" s="89" customFormat="1" ht="12">
      <c r="A55" s="86">
        <v>52</v>
      </c>
      <c r="B55" s="127" t="s">
        <v>218</v>
      </c>
      <c r="C55" s="127">
        <f aca="true" t="shared" si="13" ref="C55:L55">C50+C54</f>
        <v>105725</v>
      </c>
      <c r="D55" s="127">
        <f t="shared" si="13"/>
        <v>36231</v>
      </c>
      <c r="E55" s="127">
        <f t="shared" si="13"/>
        <v>5314</v>
      </c>
      <c r="F55" s="127">
        <f t="shared" si="13"/>
        <v>27375</v>
      </c>
      <c r="G55" s="127">
        <f t="shared" si="13"/>
        <v>16410</v>
      </c>
      <c r="H55" s="127">
        <f t="shared" si="13"/>
        <v>17236</v>
      </c>
      <c r="I55" s="127">
        <f t="shared" si="13"/>
        <v>174634</v>
      </c>
      <c r="J55" s="127">
        <f t="shared" si="13"/>
        <v>112600</v>
      </c>
      <c r="K55" s="127">
        <f t="shared" si="13"/>
        <v>253826</v>
      </c>
      <c r="L55" s="127">
        <f t="shared" si="13"/>
        <v>749351</v>
      </c>
    </row>
    <row r="56" spans="1:12" s="88" customFormat="1" ht="12">
      <c r="A56" s="86">
        <v>53</v>
      </c>
      <c r="B56" s="90" t="s">
        <v>219</v>
      </c>
      <c r="C56" s="90">
        <v>113</v>
      </c>
      <c r="D56" s="90"/>
      <c r="E56" s="90"/>
      <c r="F56" s="90">
        <v>106</v>
      </c>
      <c r="G56" s="90"/>
      <c r="H56" s="90"/>
      <c r="I56" s="90">
        <v>1302</v>
      </c>
      <c r="J56" s="90">
        <v>300</v>
      </c>
      <c r="K56" s="97">
        <v>11909</v>
      </c>
      <c r="L56" s="90">
        <f>SUM(C56:K56)</f>
        <v>13730</v>
      </c>
    </row>
    <row r="57" spans="1:12" s="88" customFormat="1" ht="12">
      <c r="A57" s="86">
        <v>54</v>
      </c>
      <c r="B57" s="90" t="s">
        <v>220</v>
      </c>
      <c r="C57" s="90">
        <v>254</v>
      </c>
      <c r="D57" s="90"/>
      <c r="E57" s="90"/>
      <c r="F57" s="90">
        <v>228</v>
      </c>
      <c r="G57" s="90">
        <v>150</v>
      </c>
      <c r="H57" s="90"/>
      <c r="I57" s="90">
        <v>3069</v>
      </c>
      <c r="J57" s="90">
        <v>650</v>
      </c>
      <c r="K57" s="97">
        <v>53696</v>
      </c>
      <c r="L57" s="90">
        <f>SUM(C57:K57)</f>
        <v>58047</v>
      </c>
    </row>
    <row r="58" spans="1:12" s="88" customFormat="1" ht="12">
      <c r="A58" s="86">
        <v>55</v>
      </c>
      <c r="B58" s="302" t="s">
        <v>807</v>
      </c>
      <c r="C58" s="90">
        <v>1500</v>
      </c>
      <c r="D58" s="90"/>
      <c r="E58" s="90"/>
      <c r="F58" s="90"/>
      <c r="G58" s="90"/>
      <c r="H58" s="90"/>
      <c r="I58" s="90"/>
      <c r="J58" s="90"/>
      <c r="K58" s="97">
        <v>3876</v>
      </c>
      <c r="L58" s="90">
        <f>SUM(C58:K58)</f>
        <v>5376</v>
      </c>
    </row>
    <row r="59" spans="1:12" s="88" customFormat="1" ht="19.5" customHeight="1">
      <c r="A59" s="86">
        <v>56</v>
      </c>
      <c r="B59" s="302" t="s">
        <v>806</v>
      </c>
      <c r="C59" s="90"/>
      <c r="D59" s="90"/>
      <c r="E59" s="90"/>
      <c r="F59" s="90"/>
      <c r="G59" s="90"/>
      <c r="H59" s="90"/>
      <c r="I59" s="90"/>
      <c r="J59" s="90"/>
      <c r="K59" s="97"/>
      <c r="L59" s="90">
        <f>SUM(C59:K59)</f>
        <v>0</v>
      </c>
    </row>
    <row r="60" spans="1:12" s="89" customFormat="1" ht="12">
      <c r="A60" s="86">
        <v>57</v>
      </c>
      <c r="B60" s="127" t="s">
        <v>221</v>
      </c>
      <c r="C60" s="127">
        <f aca="true" t="shared" si="14" ref="C60:L60">SUM(C56:C59)</f>
        <v>1867</v>
      </c>
      <c r="D60" s="127">
        <f t="shared" si="14"/>
        <v>0</v>
      </c>
      <c r="E60" s="127">
        <f t="shared" si="14"/>
        <v>0</v>
      </c>
      <c r="F60" s="127">
        <f t="shared" si="14"/>
        <v>334</v>
      </c>
      <c r="G60" s="127">
        <f t="shared" si="14"/>
        <v>150</v>
      </c>
      <c r="H60" s="127">
        <f t="shared" si="14"/>
        <v>0</v>
      </c>
      <c r="I60" s="127">
        <f t="shared" si="14"/>
        <v>4371</v>
      </c>
      <c r="J60" s="127">
        <f t="shared" si="14"/>
        <v>950</v>
      </c>
      <c r="K60" s="127">
        <f t="shared" si="14"/>
        <v>69481</v>
      </c>
      <c r="L60" s="127">
        <f t="shared" si="14"/>
        <v>77153</v>
      </c>
    </row>
    <row r="61" spans="1:12" s="89" customFormat="1" ht="12">
      <c r="A61" s="86">
        <v>58</v>
      </c>
      <c r="B61" s="182" t="s">
        <v>634</v>
      </c>
      <c r="C61" s="182">
        <f>SUM(C62:C64)</f>
        <v>0</v>
      </c>
      <c r="D61" s="182">
        <f aca="true" t="shared" si="15" ref="D61:L61">SUM(D62:D64)</f>
        <v>0</v>
      </c>
      <c r="E61" s="182">
        <f t="shared" si="15"/>
        <v>0</v>
      </c>
      <c r="F61" s="182">
        <f t="shared" si="15"/>
        <v>0</v>
      </c>
      <c r="G61" s="182">
        <f t="shared" si="15"/>
        <v>0</v>
      </c>
      <c r="H61" s="182">
        <f t="shared" si="15"/>
        <v>0</v>
      </c>
      <c r="I61" s="182">
        <f t="shared" si="15"/>
        <v>0</v>
      </c>
      <c r="J61" s="182">
        <f t="shared" si="15"/>
        <v>0</v>
      </c>
      <c r="K61" s="182">
        <f t="shared" si="15"/>
        <v>379091</v>
      </c>
      <c r="L61" s="182">
        <f t="shared" si="15"/>
        <v>379091</v>
      </c>
    </row>
    <row r="62" spans="1:12" s="89" customFormat="1" ht="12">
      <c r="A62" s="86">
        <v>59</v>
      </c>
      <c r="B62" s="338" t="s">
        <v>636</v>
      </c>
      <c r="C62" s="338"/>
      <c r="D62" s="338"/>
      <c r="E62" s="338"/>
      <c r="F62" s="338"/>
      <c r="G62" s="338"/>
      <c r="H62" s="338"/>
      <c r="I62" s="338"/>
      <c r="J62" s="338"/>
      <c r="K62" s="338">
        <v>379011</v>
      </c>
      <c r="L62" s="338">
        <f>SUM(C62:K62)</f>
        <v>379011</v>
      </c>
    </row>
    <row r="63" spans="1:12" s="89" customFormat="1" ht="12">
      <c r="A63" s="86">
        <v>60</v>
      </c>
      <c r="B63" s="337" t="s">
        <v>805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>
        <f>SUM(C63:K63)</f>
        <v>0</v>
      </c>
    </row>
    <row r="64" spans="1:12" s="89" customFormat="1" ht="12">
      <c r="A64" s="86">
        <v>61</v>
      </c>
      <c r="B64" s="339" t="s">
        <v>637</v>
      </c>
      <c r="C64" s="339"/>
      <c r="D64" s="339"/>
      <c r="E64" s="339"/>
      <c r="F64" s="339"/>
      <c r="G64" s="339"/>
      <c r="H64" s="339"/>
      <c r="I64" s="339"/>
      <c r="J64" s="339"/>
      <c r="K64" s="339">
        <v>80</v>
      </c>
      <c r="L64" s="337">
        <f>SUM(C64:K64)</f>
        <v>80</v>
      </c>
    </row>
    <row r="65" spans="1:12" s="89" customFormat="1" ht="12.75" thickBot="1">
      <c r="A65" s="86">
        <v>62</v>
      </c>
      <c r="B65" s="182" t="s">
        <v>635</v>
      </c>
      <c r="C65" s="182"/>
      <c r="D65" s="182"/>
      <c r="E65" s="182"/>
      <c r="F65" s="182"/>
      <c r="G65" s="182"/>
      <c r="H65" s="182"/>
      <c r="I65" s="182"/>
      <c r="J65" s="182"/>
      <c r="K65" s="184">
        <v>112005</v>
      </c>
      <c r="L65" s="182">
        <f>SUM(C65:K65)</f>
        <v>112005</v>
      </c>
    </row>
    <row r="66" spans="1:13" s="89" customFormat="1" ht="12.75" thickBot="1">
      <c r="A66" s="86">
        <v>63</v>
      </c>
      <c r="B66" s="103" t="s">
        <v>224</v>
      </c>
      <c r="C66" s="103">
        <f>C55+C60+C61+C65</f>
        <v>107592</v>
      </c>
      <c r="D66" s="103">
        <f aca="true" t="shared" si="16" ref="D66:K66">D55+D60+D61+D65</f>
        <v>36231</v>
      </c>
      <c r="E66" s="103">
        <f t="shared" si="16"/>
        <v>5314</v>
      </c>
      <c r="F66" s="103">
        <f t="shared" si="16"/>
        <v>27709</v>
      </c>
      <c r="G66" s="103">
        <f t="shared" si="16"/>
        <v>16560</v>
      </c>
      <c r="H66" s="103">
        <f t="shared" si="16"/>
        <v>17236</v>
      </c>
      <c r="I66" s="103">
        <f t="shared" si="16"/>
        <v>179005</v>
      </c>
      <c r="J66" s="103">
        <f t="shared" si="16"/>
        <v>113550</v>
      </c>
      <c r="K66" s="103">
        <f t="shared" si="16"/>
        <v>814403</v>
      </c>
      <c r="L66" s="103">
        <f>L55+L60+L61+L65</f>
        <v>1317600</v>
      </c>
      <c r="M66" s="336">
        <f>SUM(C66:K66)</f>
        <v>1317600</v>
      </c>
    </row>
    <row r="67" spans="1:12" s="89" customFormat="1" ht="12.75" thickBot="1">
      <c r="A67" s="86">
        <v>64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12" s="88" customFormat="1" ht="12">
      <c r="A68" s="86">
        <v>65</v>
      </c>
      <c r="B68" s="100" t="s">
        <v>206</v>
      </c>
      <c r="C68" s="100">
        <v>24</v>
      </c>
      <c r="D68" s="104">
        <v>18</v>
      </c>
      <c r="E68" s="100">
        <v>3</v>
      </c>
      <c r="F68" s="100">
        <v>4.5</v>
      </c>
      <c r="G68" s="100">
        <v>2</v>
      </c>
      <c r="H68" s="100">
        <v>10</v>
      </c>
      <c r="I68" s="100">
        <v>20</v>
      </c>
      <c r="J68" s="100">
        <v>25.85</v>
      </c>
      <c r="K68" s="100">
        <v>4</v>
      </c>
      <c r="L68" s="100">
        <f>SUM(C68:K68)</f>
        <v>111.35</v>
      </c>
    </row>
    <row r="69" spans="1:12" s="88" customFormat="1" ht="12.75" thickBot="1">
      <c r="A69" s="86">
        <v>66</v>
      </c>
      <c r="B69" s="90" t="s">
        <v>222</v>
      </c>
      <c r="C69" s="98"/>
      <c r="D69" s="98">
        <v>2</v>
      </c>
      <c r="E69" s="98"/>
      <c r="F69" s="98"/>
      <c r="G69" s="98"/>
      <c r="H69" s="98"/>
      <c r="I69" s="98">
        <v>56</v>
      </c>
      <c r="J69" s="98"/>
      <c r="K69" s="98"/>
      <c r="L69" s="98">
        <f>SUM(C69:K69)</f>
        <v>58</v>
      </c>
    </row>
    <row r="70" spans="1:12" s="88" customFormat="1" ht="12.75" thickBot="1">
      <c r="A70" s="86">
        <v>67</v>
      </c>
      <c r="B70" s="124" t="s">
        <v>226</v>
      </c>
      <c r="C70" s="125">
        <f aca="true" t="shared" si="17" ref="C70:K70">C68+C69</f>
        <v>24</v>
      </c>
      <c r="D70" s="125">
        <f t="shared" si="17"/>
        <v>20</v>
      </c>
      <c r="E70" s="125">
        <f t="shared" si="17"/>
        <v>3</v>
      </c>
      <c r="F70" s="125">
        <f t="shared" si="17"/>
        <v>4.5</v>
      </c>
      <c r="G70" s="125">
        <f t="shared" si="17"/>
        <v>2</v>
      </c>
      <c r="H70" s="125">
        <f t="shared" si="17"/>
        <v>10</v>
      </c>
      <c r="I70" s="125">
        <f t="shared" si="17"/>
        <v>76</v>
      </c>
      <c r="J70" s="125">
        <f t="shared" si="17"/>
        <v>25.85</v>
      </c>
      <c r="K70" s="125">
        <f t="shared" si="17"/>
        <v>4</v>
      </c>
      <c r="L70" s="126">
        <f>SUM(C70:K70)</f>
        <v>169.35</v>
      </c>
    </row>
    <row r="71" spans="1:12" s="88" customFormat="1" ht="12">
      <c r="A71" s="86">
        <v>68</v>
      </c>
      <c r="B71" s="770" t="s">
        <v>808</v>
      </c>
      <c r="C71" s="88">
        <v>1</v>
      </c>
      <c r="L71" s="768">
        <v>1</v>
      </c>
    </row>
    <row r="72" spans="1:12" ht="12.75">
      <c r="A72" s="86">
        <v>69</v>
      </c>
      <c r="B72" s="771" t="s">
        <v>188</v>
      </c>
      <c r="C72">
        <f>SUM(C70:C71)</f>
        <v>25</v>
      </c>
      <c r="D72">
        <f aca="true" t="shared" si="18" ref="D72:L72">SUM(D70:D71)</f>
        <v>20</v>
      </c>
      <c r="E72">
        <f t="shared" si="18"/>
        <v>3</v>
      </c>
      <c r="F72">
        <f t="shared" si="18"/>
        <v>4.5</v>
      </c>
      <c r="G72">
        <f t="shared" si="18"/>
        <v>2</v>
      </c>
      <c r="H72">
        <f t="shared" si="18"/>
        <v>10</v>
      </c>
      <c r="I72">
        <f t="shared" si="18"/>
        <v>76</v>
      </c>
      <c r="J72">
        <f t="shared" si="18"/>
        <v>25.85</v>
      </c>
      <c r="K72">
        <f t="shared" si="18"/>
        <v>4</v>
      </c>
      <c r="L72" s="87">
        <f t="shared" si="18"/>
        <v>170.35</v>
      </c>
    </row>
    <row r="73" spans="1:12" ht="12.75">
      <c r="A73" s="86">
        <v>70</v>
      </c>
      <c r="B73" s="772" t="s">
        <v>877</v>
      </c>
      <c r="I73">
        <v>121</v>
      </c>
      <c r="L73" s="98">
        <f>SUM(C73:K73)</f>
        <v>121</v>
      </c>
    </row>
    <row r="74" spans="1:12" ht="12.75">
      <c r="A74" s="86">
        <v>71</v>
      </c>
      <c r="B74" s="772" t="s">
        <v>878</v>
      </c>
      <c r="I74">
        <v>67</v>
      </c>
      <c r="L74" s="769">
        <f>SUM(C74:K74)</f>
        <v>67</v>
      </c>
    </row>
    <row r="75" spans="1:12" ht="12.75">
      <c r="A75" s="86">
        <v>72</v>
      </c>
      <c r="B75" s="767" t="s">
        <v>879</v>
      </c>
      <c r="C75" s="130">
        <f>SUM(C72:C74)</f>
        <v>25</v>
      </c>
      <c r="D75" s="130">
        <f aca="true" t="shared" si="19" ref="D75:L75">SUM(D72:D74)</f>
        <v>20</v>
      </c>
      <c r="E75" s="130">
        <f t="shared" si="19"/>
        <v>3</v>
      </c>
      <c r="F75" s="130">
        <f t="shared" si="19"/>
        <v>4.5</v>
      </c>
      <c r="G75" s="130">
        <f t="shared" si="19"/>
        <v>2</v>
      </c>
      <c r="H75" s="130">
        <f t="shared" si="19"/>
        <v>10</v>
      </c>
      <c r="I75" s="130">
        <f t="shared" si="19"/>
        <v>264</v>
      </c>
      <c r="J75" s="130">
        <f t="shared" si="19"/>
        <v>25.85</v>
      </c>
      <c r="K75" s="130">
        <f t="shared" si="19"/>
        <v>4</v>
      </c>
      <c r="L75" s="130">
        <f t="shared" si="19"/>
        <v>358.35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="8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4.28125" style="86" customWidth="1"/>
    <col min="2" max="2" width="29.28125" style="86" customWidth="1"/>
    <col min="3" max="3" width="8.28125" style="0" customWidth="1"/>
    <col min="5" max="5" width="12.57421875" style="0" customWidth="1"/>
    <col min="6" max="6" width="10.28125" style="0" customWidth="1"/>
    <col min="7" max="7" width="8.140625" style="0" customWidth="1"/>
    <col min="9" max="10" width="10.28125" style="0" customWidth="1"/>
    <col min="11" max="12" width="10.57421875" style="0" customWidth="1"/>
    <col min="13" max="13" width="8.140625" style="0" customWidth="1"/>
  </cols>
  <sheetData>
    <row r="1" spans="1:6" s="88" customFormat="1" ht="15.75">
      <c r="A1" s="86"/>
      <c r="B1" s="102" t="s">
        <v>44</v>
      </c>
      <c r="F1" s="363" t="s">
        <v>668</v>
      </c>
    </row>
    <row r="2" spans="1:9" s="88" customFormat="1" ht="12.75">
      <c r="A2" s="86"/>
      <c r="B2" s="88" t="s">
        <v>225</v>
      </c>
      <c r="F2" s="530" t="s">
        <v>883</v>
      </c>
      <c r="I2" s="773"/>
    </row>
    <row r="3" spans="2:10" s="88" customFormat="1" ht="12">
      <c r="B3" s="301" t="s">
        <v>811</v>
      </c>
      <c r="D3" s="301"/>
      <c r="F3" s="301" t="s">
        <v>880</v>
      </c>
      <c r="J3" s="12"/>
    </row>
    <row r="4" spans="1:6" s="88" customFormat="1" ht="12">
      <c r="A4" s="86"/>
      <c r="B4" s="88" t="s">
        <v>47</v>
      </c>
      <c r="C4" s="301" t="s">
        <v>75</v>
      </c>
      <c r="D4" s="301" t="s">
        <v>124</v>
      </c>
      <c r="E4" s="301" t="s">
        <v>190</v>
      </c>
      <c r="F4" s="301" t="s">
        <v>191</v>
      </c>
    </row>
    <row r="5" spans="1:6" s="88" customFormat="1" ht="12">
      <c r="A5" s="86">
        <v>1</v>
      </c>
      <c r="B5" s="108" t="s">
        <v>49</v>
      </c>
      <c r="C5" s="108" t="s">
        <v>193</v>
      </c>
      <c r="D5" s="108" t="s">
        <v>196</v>
      </c>
      <c r="E5" s="108" t="s">
        <v>207</v>
      </c>
      <c r="F5" s="108" t="s">
        <v>158</v>
      </c>
    </row>
    <row r="6" spans="1:7" s="88" customFormat="1" ht="12.75">
      <c r="A6" s="86">
        <v>2</v>
      </c>
      <c r="B6" s="90" t="s">
        <v>197</v>
      </c>
      <c r="C6" s="90"/>
      <c r="D6" s="91"/>
      <c r="E6" s="90"/>
      <c r="F6" s="90">
        <f aca="true" t="shared" si="0" ref="F6:F17">SUM(C6:E6)</f>
        <v>0</v>
      </c>
      <c r="G6" s="93"/>
    </row>
    <row r="7" spans="1:7" s="88" customFormat="1" ht="12.75">
      <c r="A7" s="86">
        <v>3</v>
      </c>
      <c r="B7" s="90" t="s">
        <v>198</v>
      </c>
      <c r="C7" s="90"/>
      <c r="D7" s="91"/>
      <c r="E7" s="90"/>
      <c r="F7" s="90">
        <f t="shared" si="0"/>
        <v>0</v>
      </c>
      <c r="G7" s="93"/>
    </row>
    <row r="8" spans="1:7" s="88" customFormat="1" ht="12.75">
      <c r="A8" s="86">
        <v>4</v>
      </c>
      <c r="B8" s="90" t="s">
        <v>199</v>
      </c>
      <c r="C8" s="90"/>
      <c r="D8" s="91"/>
      <c r="E8" s="90"/>
      <c r="F8" s="90">
        <f t="shared" si="0"/>
        <v>0</v>
      </c>
      <c r="G8" s="93"/>
    </row>
    <row r="9" spans="1:7" s="88" customFormat="1" ht="12.75">
      <c r="A9" s="86">
        <v>5</v>
      </c>
      <c r="B9" s="90" t="s">
        <v>208</v>
      </c>
      <c r="C9" s="90"/>
      <c r="D9" s="91">
        <v>1089</v>
      </c>
      <c r="E9" s="90"/>
      <c r="F9" s="90">
        <f t="shared" si="0"/>
        <v>1089</v>
      </c>
      <c r="G9" s="93"/>
    </row>
    <row r="10" spans="1:7" s="88" customFormat="1" ht="12.75">
      <c r="A10" s="86">
        <v>6</v>
      </c>
      <c r="B10" s="90" t="s">
        <v>200</v>
      </c>
      <c r="C10" s="92">
        <v>700</v>
      </c>
      <c r="D10" s="91">
        <v>9448</v>
      </c>
      <c r="E10" s="90"/>
      <c r="F10" s="90">
        <f t="shared" si="0"/>
        <v>10148</v>
      </c>
      <c r="G10" s="93"/>
    </row>
    <row r="11" spans="1:7" s="88" customFormat="1" ht="12.75">
      <c r="A11" s="86">
        <v>7</v>
      </c>
      <c r="B11" s="90" t="s">
        <v>201</v>
      </c>
      <c r="C11" s="92"/>
      <c r="D11" s="91"/>
      <c r="E11" s="90"/>
      <c r="F11" s="90">
        <f t="shared" si="0"/>
        <v>0</v>
      </c>
      <c r="G11" s="93"/>
    </row>
    <row r="12" spans="1:7" s="88" customFormat="1" ht="12.75">
      <c r="A12" s="86">
        <v>8</v>
      </c>
      <c r="B12" s="90" t="s">
        <v>202</v>
      </c>
      <c r="C12" s="92"/>
      <c r="D12" s="91">
        <v>1298</v>
      </c>
      <c r="E12" s="90"/>
      <c r="F12" s="90">
        <f t="shared" si="0"/>
        <v>1298</v>
      </c>
      <c r="G12" s="93"/>
    </row>
    <row r="13" spans="1:7" s="88" customFormat="1" ht="12.75">
      <c r="A13" s="86">
        <v>9</v>
      </c>
      <c r="B13" s="302" t="s">
        <v>687</v>
      </c>
      <c r="C13" s="92"/>
      <c r="D13" s="91"/>
      <c r="E13" s="92"/>
      <c r="F13" s="90">
        <f t="shared" si="0"/>
        <v>0</v>
      </c>
      <c r="G13" s="93"/>
    </row>
    <row r="14" spans="1:7" s="88" customFormat="1" ht="12.75">
      <c r="A14" s="86">
        <v>10</v>
      </c>
      <c r="B14" s="302" t="s">
        <v>688</v>
      </c>
      <c r="C14" s="92"/>
      <c r="D14" s="91"/>
      <c r="E14" s="90"/>
      <c r="F14" s="90">
        <f t="shared" si="0"/>
        <v>0</v>
      </c>
      <c r="G14" s="93"/>
    </row>
    <row r="15" spans="1:7" s="88" customFormat="1" ht="12.75">
      <c r="A15" s="86">
        <v>11</v>
      </c>
      <c r="B15" s="302" t="s">
        <v>689</v>
      </c>
      <c r="C15" s="92"/>
      <c r="D15" s="91"/>
      <c r="E15" s="90"/>
      <c r="F15" s="90">
        <f t="shared" si="0"/>
        <v>0</v>
      </c>
      <c r="G15" s="93"/>
    </row>
    <row r="16" spans="1:7" s="88" customFormat="1" ht="12.75">
      <c r="A16" s="86">
        <v>12</v>
      </c>
      <c r="B16" s="302" t="s">
        <v>691</v>
      </c>
      <c r="C16" s="92"/>
      <c r="D16" s="91">
        <v>2901</v>
      </c>
      <c r="E16" s="90">
        <v>2430</v>
      </c>
      <c r="F16" s="90">
        <f t="shared" si="0"/>
        <v>5331</v>
      </c>
      <c r="G16" s="93"/>
    </row>
    <row r="17" spans="1:6" s="88" customFormat="1" ht="12">
      <c r="A17" s="86">
        <v>13</v>
      </c>
      <c r="B17" s="90"/>
      <c r="C17" s="90"/>
      <c r="D17" s="95"/>
      <c r="E17" s="90"/>
      <c r="F17" s="90">
        <f t="shared" si="0"/>
        <v>0</v>
      </c>
    </row>
    <row r="18" spans="1:7" s="89" customFormat="1" ht="12">
      <c r="A18" s="86">
        <v>14</v>
      </c>
      <c r="B18" s="122" t="s">
        <v>671</v>
      </c>
      <c r="C18" s="122">
        <f>SUM(C6:C17)</f>
        <v>700</v>
      </c>
      <c r="D18" s="122">
        <f>SUM(D6:D17)</f>
        <v>14736</v>
      </c>
      <c r="E18" s="122">
        <f>SUM(E6:E17)</f>
        <v>2430</v>
      </c>
      <c r="F18" s="122">
        <f>SUM(F6:F17)</f>
        <v>17866</v>
      </c>
      <c r="G18" s="89">
        <f>SUM(C18:E18)</f>
        <v>17866</v>
      </c>
    </row>
    <row r="19" spans="1:6" s="301" customFormat="1" ht="12">
      <c r="A19" s="86">
        <v>15</v>
      </c>
      <c r="B19" s="516" t="s">
        <v>670</v>
      </c>
      <c r="C19" s="516"/>
      <c r="D19" s="516"/>
      <c r="E19" s="516"/>
      <c r="F19" s="90">
        <f aca="true" t="shared" si="1" ref="F19:F24">SUM(C19:E19)</f>
        <v>0</v>
      </c>
    </row>
    <row r="20" spans="1:6" s="88" customFormat="1" ht="12">
      <c r="A20" s="86">
        <v>16</v>
      </c>
      <c r="B20" s="302" t="s">
        <v>672</v>
      </c>
      <c r="C20" s="90"/>
      <c r="D20" s="90"/>
      <c r="E20" s="90">
        <v>9234</v>
      </c>
      <c r="F20" s="90">
        <f t="shared" si="1"/>
        <v>9234</v>
      </c>
    </row>
    <row r="21" spans="1:6" s="88" customFormat="1" ht="12">
      <c r="A21" s="86">
        <v>17</v>
      </c>
      <c r="B21" s="302" t="s">
        <v>673</v>
      </c>
      <c r="C21" s="90"/>
      <c r="D21" s="90"/>
      <c r="E21" s="90"/>
      <c r="F21" s="90">
        <f t="shared" si="1"/>
        <v>0</v>
      </c>
    </row>
    <row r="22" spans="1:6" s="88" customFormat="1" ht="12">
      <c r="A22" s="86">
        <v>18</v>
      </c>
      <c r="B22" s="302" t="s">
        <v>674</v>
      </c>
      <c r="C22" s="90"/>
      <c r="D22" s="90"/>
      <c r="E22" s="90"/>
      <c r="F22" s="90">
        <f t="shared" si="1"/>
        <v>0</v>
      </c>
    </row>
    <row r="23" spans="1:6" s="88" customFormat="1" ht="12">
      <c r="A23" s="86">
        <v>19</v>
      </c>
      <c r="B23" s="302" t="s">
        <v>675</v>
      </c>
      <c r="C23" s="90"/>
      <c r="D23" s="90"/>
      <c r="E23" s="90"/>
      <c r="F23" s="90">
        <f t="shared" si="1"/>
        <v>0</v>
      </c>
    </row>
    <row r="24" spans="1:6" s="88" customFormat="1" ht="12">
      <c r="A24" s="86">
        <v>20</v>
      </c>
      <c r="B24" s="302" t="s">
        <v>676</v>
      </c>
      <c r="C24" s="90"/>
      <c r="D24" s="90"/>
      <c r="E24" s="90"/>
      <c r="F24" s="90">
        <f t="shared" si="1"/>
        <v>0</v>
      </c>
    </row>
    <row r="25" spans="1:6" s="88" customFormat="1" ht="12">
      <c r="A25" s="86">
        <v>21</v>
      </c>
      <c r="B25" s="517" t="s">
        <v>677</v>
      </c>
      <c r="C25" s="518">
        <f>SUM(C19:C24)</f>
        <v>0</v>
      </c>
      <c r="D25" s="518">
        <f>SUM(D19:D24)</f>
        <v>0</v>
      </c>
      <c r="E25" s="518">
        <f>SUM(E19:E24)</f>
        <v>9234</v>
      </c>
      <c r="F25" s="518">
        <f>SUM(F19:F24)</f>
        <v>9234</v>
      </c>
    </row>
    <row r="26" spans="1:6" s="88" customFormat="1" ht="12">
      <c r="A26" s="86">
        <v>22</v>
      </c>
      <c r="B26" s="517" t="s">
        <v>678</v>
      </c>
      <c r="C26" s="518"/>
      <c r="D26" s="518"/>
      <c r="E26" s="518"/>
      <c r="F26" s="518">
        <f aca="true" t="shared" si="2" ref="F26:F32">SUM(C26:E26)</f>
        <v>0</v>
      </c>
    </row>
    <row r="27" spans="1:6" s="88" customFormat="1" ht="12">
      <c r="A27" s="86">
        <v>23</v>
      </c>
      <c r="B27" s="517" t="s">
        <v>679</v>
      </c>
      <c r="C27" s="518"/>
      <c r="D27" s="518"/>
      <c r="E27" s="518"/>
      <c r="F27" s="518">
        <f t="shared" si="2"/>
        <v>0</v>
      </c>
    </row>
    <row r="28" spans="1:6" s="88" customFormat="1" ht="12">
      <c r="A28" s="86">
        <v>24</v>
      </c>
      <c r="B28" s="302" t="s">
        <v>680</v>
      </c>
      <c r="C28" s="90"/>
      <c r="D28" s="90">
        <v>75</v>
      </c>
      <c r="E28" s="90"/>
      <c r="F28" s="90">
        <f t="shared" si="2"/>
        <v>75</v>
      </c>
    </row>
    <row r="29" spans="1:6" s="88" customFormat="1" ht="12">
      <c r="A29" s="86">
        <v>25</v>
      </c>
      <c r="B29" s="519" t="s">
        <v>681</v>
      </c>
      <c r="C29" s="226">
        <f>SUM(C28:C28)</f>
        <v>0</v>
      </c>
      <c r="D29" s="226">
        <f>SUM(D28:D28)</f>
        <v>75</v>
      </c>
      <c r="E29" s="226">
        <f>SUM(E28:E28)</f>
        <v>0</v>
      </c>
      <c r="F29" s="226">
        <f t="shared" si="2"/>
        <v>75</v>
      </c>
    </row>
    <row r="30" spans="1:6" s="88" customFormat="1" ht="12">
      <c r="A30" s="86">
        <v>26</v>
      </c>
      <c r="B30" s="302" t="s">
        <v>682</v>
      </c>
      <c r="C30" s="90"/>
      <c r="E30" s="90">
        <v>2588</v>
      </c>
      <c r="F30" s="90">
        <f t="shared" si="2"/>
        <v>2588</v>
      </c>
    </row>
    <row r="31" spans="1:6" s="88" customFormat="1" ht="12">
      <c r="A31" s="86">
        <v>27</v>
      </c>
      <c r="B31" s="302" t="s">
        <v>683</v>
      </c>
      <c r="C31" s="90"/>
      <c r="D31" s="90"/>
      <c r="E31" s="90">
        <v>4728</v>
      </c>
      <c r="F31" s="90">
        <f t="shared" si="2"/>
        <v>4728</v>
      </c>
    </row>
    <row r="32" spans="1:6" s="88" customFormat="1" ht="12">
      <c r="A32" s="86">
        <v>28</v>
      </c>
      <c r="B32" s="302" t="s">
        <v>684</v>
      </c>
      <c r="C32" s="90"/>
      <c r="D32" s="90"/>
      <c r="E32" s="90">
        <v>1000</v>
      </c>
      <c r="F32" s="90">
        <f t="shared" si="2"/>
        <v>1000</v>
      </c>
    </row>
    <row r="33" spans="1:6" s="88" customFormat="1" ht="12">
      <c r="A33" s="86">
        <v>29</v>
      </c>
      <c r="B33" s="127" t="s">
        <v>209</v>
      </c>
      <c r="C33" s="127">
        <f>C18+C25+C26+C27+C29+C30+C31+C32</f>
        <v>700</v>
      </c>
      <c r="D33" s="127">
        <f>D18+D25+D26+D27+D29+D30+D31+D32</f>
        <v>14811</v>
      </c>
      <c r="E33" s="127">
        <f>E18+E25+E26+E27+E29+E30+E31+E32</f>
        <v>19980</v>
      </c>
      <c r="F33" s="127">
        <f>F18+F25+F26+F27+F29+F30+F31+F32</f>
        <v>35491</v>
      </c>
    </row>
    <row r="34" spans="1:6" s="88" customFormat="1" ht="12">
      <c r="A34" s="86">
        <v>30</v>
      </c>
      <c r="B34" s="520" t="s">
        <v>801</v>
      </c>
      <c r="C34" s="98"/>
      <c r="D34" s="98"/>
      <c r="E34" s="98"/>
      <c r="F34" s="98">
        <f>SUM(C34:E34)</f>
        <v>0</v>
      </c>
    </row>
    <row r="35" spans="1:6" s="88" customFormat="1" ht="12">
      <c r="A35" s="86">
        <v>31</v>
      </c>
      <c r="B35" s="521" t="s">
        <v>802</v>
      </c>
      <c r="C35" s="109"/>
      <c r="D35" s="109"/>
      <c r="E35" s="109">
        <v>3000</v>
      </c>
      <c r="F35" s="109">
        <f>SUM(C35:E35)</f>
        <v>3000</v>
      </c>
    </row>
    <row r="36" spans="1:6" s="88" customFormat="1" ht="12.75" thickBot="1">
      <c r="A36" s="86">
        <v>32</v>
      </c>
      <c r="B36" s="183" t="s">
        <v>406</v>
      </c>
      <c r="C36" s="183">
        <f>C34+C35</f>
        <v>0</v>
      </c>
      <c r="D36" s="183">
        <f>D34+D35</f>
        <v>0</v>
      </c>
      <c r="E36" s="183">
        <f>E34+E35</f>
        <v>3000</v>
      </c>
      <c r="F36" s="183">
        <f>SUM(C36:E36)</f>
        <v>3000</v>
      </c>
    </row>
    <row r="37" spans="1:7" s="89" customFormat="1" ht="12.75" thickBot="1">
      <c r="A37" s="86">
        <v>33</v>
      </c>
      <c r="B37" s="103" t="s">
        <v>223</v>
      </c>
      <c r="C37" s="103">
        <f>C33+C35+C34</f>
        <v>700</v>
      </c>
      <c r="D37" s="103">
        <f>D33+D35+D34</f>
        <v>14811</v>
      </c>
      <c r="E37" s="103">
        <f>E33+E35+E34</f>
        <v>22980</v>
      </c>
      <c r="F37" s="103">
        <f>F33+F35+F34</f>
        <v>38491</v>
      </c>
      <c r="G37" s="89">
        <f>SUM(C37:E37)</f>
        <v>38491</v>
      </c>
    </row>
    <row r="38" spans="1:6" s="185" customFormat="1" ht="12.75" thickBot="1">
      <c r="A38" s="86">
        <v>34</v>
      </c>
      <c r="B38" s="186"/>
      <c r="C38" s="187"/>
      <c r="D38" s="187"/>
      <c r="E38" s="187"/>
      <c r="F38" s="188"/>
    </row>
    <row r="39" spans="1:6" s="89" customFormat="1" ht="12.75" thickBot="1">
      <c r="A39" s="86">
        <v>35</v>
      </c>
      <c r="B39" s="103" t="s">
        <v>632</v>
      </c>
      <c r="C39" s="103">
        <f>-(C37-C64)</f>
        <v>616</v>
      </c>
      <c r="D39" s="103">
        <f>-(D37-D64)</f>
        <v>-3418</v>
      </c>
      <c r="E39" s="103">
        <f>-(E37-E64)</f>
        <v>0</v>
      </c>
      <c r="F39" s="101">
        <f>SUM(C39:E39)</f>
        <v>-2802</v>
      </c>
    </row>
    <row r="40" spans="1:6" s="88" customFormat="1" ht="12.75" thickBot="1">
      <c r="A40" s="86">
        <v>38</v>
      </c>
      <c r="B40" s="338" t="s">
        <v>636</v>
      </c>
      <c r="C40" s="228">
        <f>C64-C37</f>
        <v>616</v>
      </c>
      <c r="D40" s="228">
        <f>D64-D37</f>
        <v>-3418</v>
      </c>
      <c r="E40" s="228">
        <f>E64-E37</f>
        <v>0</v>
      </c>
      <c r="F40" s="101">
        <f>SUM(C40:E40)</f>
        <v>-2802</v>
      </c>
    </row>
    <row r="41" spans="1:7" s="88" customFormat="1" ht="12.75" thickBot="1">
      <c r="A41" s="86">
        <v>39</v>
      </c>
      <c r="B41" s="229" t="s">
        <v>409</v>
      </c>
      <c r="C41" s="101">
        <f>C37+C39</f>
        <v>1316</v>
      </c>
      <c r="D41" s="101">
        <f>D37+D39</f>
        <v>11393</v>
      </c>
      <c r="E41" s="230">
        <f>E37+E39</f>
        <v>22980</v>
      </c>
      <c r="F41" s="230">
        <f>F37+F39</f>
        <v>35689</v>
      </c>
      <c r="G41" s="88">
        <f>SUM(C41:E41)</f>
        <v>35689</v>
      </c>
    </row>
    <row r="42" spans="1:6" s="88" customFormat="1" ht="10.5" customHeight="1">
      <c r="A42" s="86">
        <v>40</v>
      </c>
      <c r="B42" s="191"/>
      <c r="C42" s="191"/>
      <c r="D42" s="191"/>
      <c r="E42" s="191"/>
      <c r="F42" s="191"/>
    </row>
    <row r="43" spans="1:6" s="89" customFormat="1" ht="12">
      <c r="A43" s="86">
        <v>41</v>
      </c>
      <c r="B43" s="127" t="s">
        <v>407</v>
      </c>
      <c r="C43" s="127"/>
      <c r="D43" s="127"/>
      <c r="E43" s="127"/>
      <c r="F43" s="127"/>
    </row>
    <row r="44" spans="1:6" s="88" customFormat="1" ht="12">
      <c r="A44" s="86">
        <v>42</v>
      </c>
      <c r="B44" s="96" t="s">
        <v>211</v>
      </c>
      <c r="C44" s="96"/>
      <c r="D44" s="96">
        <v>2633</v>
      </c>
      <c r="E44" s="96"/>
      <c r="F44" s="96">
        <f>SUM(C44:E44)</f>
        <v>2633</v>
      </c>
    </row>
    <row r="45" spans="1:6" s="88" customFormat="1" ht="12">
      <c r="A45" s="86">
        <v>43</v>
      </c>
      <c r="B45" s="90" t="s">
        <v>212</v>
      </c>
      <c r="C45" s="90"/>
      <c r="D45" s="90">
        <v>711</v>
      </c>
      <c r="E45" s="90"/>
      <c r="F45" s="90">
        <f>SUM(C45:E45)</f>
        <v>711</v>
      </c>
    </row>
    <row r="46" spans="1:6" s="88" customFormat="1" ht="12">
      <c r="A46" s="86">
        <v>44</v>
      </c>
      <c r="B46" s="90" t="s">
        <v>210</v>
      </c>
      <c r="C46" s="90"/>
      <c r="D46" s="90"/>
      <c r="E46" s="90"/>
      <c r="F46" s="90">
        <f>SUM(C46:E46)</f>
        <v>0</v>
      </c>
    </row>
    <row r="47" spans="1:6" s="88" customFormat="1" ht="12">
      <c r="A47" s="86">
        <v>45</v>
      </c>
      <c r="B47" s="90" t="s">
        <v>213</v>
      </c>
      <c r="C47" s="90">
        <v>1316</v>
      </c>
      <c r="D47" s="90">
        <v>8049</v>
      </c>
      <c r="E47" s="90">
        <v>6528</v>
      </c>
      <c r="F47" s="90">
        <f>SUM(C47:E47)</f>
        <v>15893</v>
      </c>
    </row>
    <row r="48" spans="1:6" s="88" customFormat="1" ht="12">
      <c r="A48" s="86">
        <v>46</v>
      </c>
      <c r="B48" s="123" t="s">
        <v>214</v>
      </c>
      <c r="C48" s="123">
        <f>(SUM(C44:C47))-C46</f>
        <v>1316</v>
      </c>
      <c r="D48" s="123">
        <f>(SUM(D44:D47))-D46</f>
        <v>11393</v>
      </c>
      <c r="E48" s="123">
        <f>(SUM(E44:E47))-E46</f>
        <v>6528</v>
      </c>
      <c r="F48" s="123">
        <f>(SUM(F44:F47))-F46</f>
        <v>19237</v>
      </c>
    </row>
    <row r="49" spans="1:6" s="88" customFormat="1" ht="12">
      <c r="A49" s="86">
        <v>47</v>
      </c>
      <c r="B49" s="90" t="s">
        <v>215</v>
      </c>
      <c r="C49" s="90"/>
      <c r="D49" s="90"/>
      <c r="E49" s="90">
        <v>2020</v>
      </c>
      <c r="F49" s="90">
        <f>SUM(C49:E49)</f>
        <v>2020</v>
      </c>
    </row>
    <row r="50" spans="1:6" s="88" customFormat="1" ht="12">
      <c r="A50" s="86">
        <v>48</v>
      </c>
      <c r="B50" s="90" t="s">
        <v>216</v>
      </c>
      <c r="C50" s="90"/>
      <c r="D50" s="90"/>
      <c r="E50" s="90">
        <v>122</v>
      </c>
      <c r="F50" s="90">
        <f>SUM(C50:E50)</f>
        <v>122</v>
      </c>
    </row>
    <row r="51" spans="1:6" s="88" customFormat="1" ht="12">
      <c r="A51" s="86">
        <v>49</v>
      </c>
      <c r="B51" s="90" t="s">
        <v>217</v>
      </c>
      <c r="C51" s="90"/>
      <c r="D51" s="90"/>
      <c r="E51" s="90">
        <v>4672</v>
      </c>
      <c r="F51" s="90">
        <f>SUM(C51:E51)</f>
        <v>4672</v>
      </c>
    </row>
    <row r="52" spans="1:6" s="88" customFormat="1" ht="12">
      <c r="A52" s="86">
        <v>50</v>
      </c>
      <c r="B52" s="227" t="s">
        <v>426</v>
      </c>
      <c r="C52" s="227">
        <f>SUM(C49:C51)</f>
        <v>0</v>
      </c>
      <c r="D52" s="227">
        <f>SUM(D49:D51)</f>
        <v>0</v>
      </c>
      <c r="E52" s="227">
        <f>SUM(E49:E51)</f>
        <v>6814</v>
      </c>
      <c r="F52" s="227">
        <f>SUM(F49:F51)</f>
        <v>6814</v>
      </c>
    </row>
    <row r="53" spans="1:6" s="89" customFormat="1" ht="12">
      <c r="A53" s="86">
        <v>51</v>
      </c>
      <c r="B53" s="127" t="s">
        <v>218</v>
      </c>
      <c r="C53" s="127">
        <f>C48+C52</f>
        <v>1316</v>
      </c>
      <c r="D53" s="127">
        <f>D48+D52</f>
        <v>11393</v>
      </c>
      <c r="E53" s="127">
        <f>E48+E52</f>
        <v>13342</v>
      </c>
      <c r="F53" s="127">
        <f>F48+F52</f>
        <v>26051</v>
      </c>
    </row>
    <row r="54" spans="1:6" s="88" customFormat="1" ht="12">
      <c r="A54" s="86">
        <v>52</v>
      </c>
      <c r="B54" s="90" t="s">
        <v>219</v>
      </c>
      <c r="C54" s="90"/>
      <c r="D54" s="90"/>
      <c r="E54" s="97">
        <v>8433</v>
      </c>
      <c r="F54" s="90">
        <f>SUM(C54:E54)</f>
        <v>8433</v>
      </c>
    </row>
    <row r="55" spans="1:6" s="88" customFormat="1" ht="12">
      <c r="A55" s="86">
        <v>53</v>
      </c>
      <c r="B55" s="90" t="s">
        <v>220</v>
      </c>
      <c r="C55" s="90"/>
      <c r="D55" s="90"/>
      <c r="E55" s="97"/>
      <c r="F55" s="90">
        <f>SUM(C55:E55)</f>
        <v>0</v>
      </c>
    </row>
    <row r="56" spans="1:6" s="88" customFormat="1" ht="12">
      <c r="A56" s="86">
        <v>54</v>
      </c>
      <c r="B56" s="302" t="s">
        <v>692</v>
      </c>
      <c r="C56" s="90"/>
      <c r="D56" s="90"/>
      <c r="E56" s="97"/>
      <c r="F56" s="90"/>
    </row>
    <row r="57" spans="1:6" s="88" customFormat="1" ht="12">
      <c r="A57" s="86">
        <v>55</v>
      </c>
      <c r="B57" s="302" t="s">
        <v>806</v>
      </c>
      <c r="C57" s="90"/>
      <c r="D57" s="90"/>
      <c r="E57" s="97">
        <v>3138</v>
      </c>
      <c r="F57" s="90">
        <f>SUM(C57:E57)</f>
        <v>3138</v>
      </c>
    </row>
    <row r="58" spans="1:6" s="89" customFormat="1" ht="12">
      <c r="A58" s="86">
        <v>56</v>
      </c>
      <c r="B58" s="127" t="s">
        <v>221</v>
      </c>
      <c r="C58" s="127">
        <f>SUM(C54:C57)</f>
        <v>0</v>
      </c>
      <c r="D58" s="127">
        <f>SUM(D54:D57)</f>
        <v>0</v>
      </c>
      <c r="E58" s="127">
        <f>SUM(E54:E57)</f>
        <v>11571</v>
      </c>
      <c r="F58" s="127">
        <f>SUM(F54:F57)</f>
        <v>11571</v>
      </c>
    </row>
    <row r="59" spans="1:6" s="89" customFormat="1" ht="12">
      <c r="A59" s="86">
        <v>57</v>
      </c>
      <c r="B59" s="182" t="s">
        <v>634</v>
      </c>
      <c r="C59" s="182">
        <f>SUM(C60:C62)</f>
        <v>0</v>
      </c>
      <c r="D59" s="182">
        <f>SUM(D60:D62)</f>
        <v>0</v>
      </c>
      <c r="E59" s="182">
        <f>SUM(E60:E62)</f>
        <v>-1933</v>
      </c>
      <c r="F59" s="182">
        <f>SUM(F60:F62)</f>
        <v>-1933</v>
      </c>
    </row>
    <row r="60" spans="1:6" s="89" customFormat="1" ht="12">
      <c r="A60" s="86">
        <v>58</v>
      </c>
      <c r="B60" s="338" t="s">
        <v>636</v>
      </c>
      <c r="C60" s="338"/>
      <c r="D60" s="338"/>
      <c r="E60" s="338">
        <v>-2802</v>
      </c>
      <c r="F60" s="337">
        <f>SUM(C60:E60)</f>
        <v>-2802</v>
      </c>
    </row>
    <row r="61" spans="1:6" s="89" customFormat="1" ht="12">
      <c r="A61" s="86">
        <v>59</v>
      </c>
      <c r="B61" s="337" t="s">
        <v>637</v>
      </c>
      <c r="C61" s="337"/>
      <c r="D61" s="337"/>
      <c r="E61" s="337"/>
      <c r="F61" s="337">
        <f>SUM(C61:E61)</f>
        <v>0</v>
      </c>
    </row>
    <row r="62" spans="1:6" s="89" customFormat="1" ht="12">
      <c r="A62" s="86">
        <v>59</v>
      </c>
      <c r="B62" s="339" t="s">
        <v>804</v>
      </c>
      <c r="C62" s="339"/>
      <c r="D62" s="339"/>
      <c r="E62" s="339">
        <v>869</v>
      </c>
      <c r="F62" s="337">
        <f>SUM(C62:E62)</f>
        <v>869</v>
      </c>
    </row>
    <row r="63" spans="1:6" s="89" customFormat="1" ht="12.75" thickBot="1">
      <c r="A63" s="86">
        <v>60</v>
      </c>
      <c r="B63" s="182" t="s">
        <v>635</v>
      </c>
      <c r="C63" s="182"/>
      <c r="D63" s="182"/>
      <c r="E63" s="184"/>
      <c r="F63" s="713">
        <f>SUM(C63:E63)</f>
        <v>0</v>
      </c>
    </row>
    <row r="64" spans="1:7" s="89" customFormat="1" ht="12.75" thickBot="1">
      <c r="A64" s="86">
        <v>61</v>
      </c>
      <c r="B64" s="103" t="s">
        <v>224</v>
      </c>
      <c r="C64" s="103">
        <f>C53+C58+C59+C63</f>
        <v>1316</v>
      </c>
      <c r="D64" s="103">
        <f>D53+D58+D59+D63</f>
        <v>11393</v>
      </c>
      <c r="E64" s="103">
        <f>E53+E58+E59+E63</f>
        <v>22980</v>
      </c>
      <c r="F64" s="103">
        <f>F53+F58+F59+F63</f>
        <v>35689</v>
      </c>
      <c r="G64" s="523">
        <f>SUM(C64:E64)</f>
        <v>35689</v>
      </c>
    </row>
    <row r="68" ht="12.75">
      <c r="G68" s="99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4.28125" style="86" customWidth="1"/>
    <col min="2" max="2" width="29.28125" style="86" customWidth="1"/>
    <col min="3" max="3" width="11.00390625" style="0" customWidth="1"/>
    <col min="4" max="4" width="10.421875" style="0" customWidth="1"/>
    <col min="5" max="5" width="12.28125" style="0" customWidth="1"/>
    <col min="8" max="8" width="8.140625" style="0" customWidth="1"/>
    <col min="10" max="11" width="10.28125" style="0" customWidth="1"/>
    <col min="12" max="13" width="10.57421875" style="0" customWidth="1"/>
    <col min="14" max="14" width="8.140625" style="0" customWidth="1"/>
  </cols>
  <sheetData>
    <row r="1" spans="1:10" s="88" customFormat="1" ht="15.75">
      <c r="A1" s="86"/>
      <c r="B1" s="102" t="s">
        <v>44</v>
      </c>
      <c r="E1" s="363" t="s">
        <v>669</v>
      </c>
      <c r="J1" s="363"/>
    </row>
    <row r="2" spans="1:10" s="88" customFormat="1" ht="12.75">
      <c r="A2" s="86"/>
      <c r="B2" s="88" t="s">
        <v>225</v>
      </c>
      <c r="E2" s="530" t="s">
        <v>882</v>
      </c>
      <c r="J2" s="530"/>
    </row>
    <row r="3" spans="1:11" s="88" customFormat="1" ht="12">
      <c r="A3" s="86"/>
      <c r="B3" s="301" t="s">
        <v>810</v>
      </c>
      <c r="C3" s="301"/>
      <c r="E3" s="301" t="s">
        <v>880</v>
      </c>
      <c r="K3" s="12"/>
    </row>
    <row r="4" spans="1:5" s="88" customFormat="1" ht="12">
      <c r="A4" s="86"/>
      <c r="B4" s="88" t="s">
        <v>47</v>
      </c>
      <c r="C4" s="301" t="s">
        <v>48</v>
      </c>
      <c r="D4" s="301"/>
      <c r="E4" s="301" t="s">
        <v>74</v>
      </c>
    </row>
    <row r="5" spans="1:5" s="88" customFormat="1" ht="12">
      <c r="A5" s="86">
        <v>1</v>
      </c>
      <c r="B5" s="108" t="s">
        <v>49</v>
      </c>
      <c r="C5" s="522" t="s">
        <v>685</v>
      </c>
      <c r="D5" s="522" t="s">
        <v>809</v>
      </c>
      <c r="E5" s="108" t="s">
        <v>158</v>
      </c>
    </row>
    <row r="6" spans="1:6" s="88" customFormat="1" ht="12.75">
      <c r="A6" s="86">
        <v>2</v>
      </c>
      <c r="B6" s="90" t="s">
        <v>197</v>
      </c>
      <c r="C6" s="91"/>
      <c r="D6" s="91"/>
      <c r="E6" s="90">
        <f aca="true" t="shared" si="0" ref="E6:E17">SUM(C6:C6)</f>
        <v>0</v>
      </c>
      <c r="F6" s="93"/>
    </row>
    <row r="7" spans="1:6" s="88" customFormat="1" ht="12.75">
      <c r="A7" s="86">
        <v>3</v>
      </c>
      <c r="B7" s="90" t="s">
        <v>198</v>
      </c>
      <c r="C7" s="91"/>
      <c r="D7" s="91"/>
      <c r="E7" s="90">
        <f t="shared" si="0"/>
        <v>0</v>
      </c>
      <c r="F7" s="93"/>
    </row>
    <row r="8" spans="1:6" s="88" customFormat="1" ht="12.75">
      <c r="A8" s="86">
        <v>4</v>
      </c>
      <c r="B8" s="90" t="s">
        <v>199</v>
      </c>
      <c r="C8" s="91"/>
      <c r="D8" s="91"/>
      <c r="E8" s="90">
        <f t="shared" si="0"/>
        <v>0</v>
      </c>
      <c r="F8" s="93"/>
    </row>
    <row r="9" spans="1:6" s="88" customFormat="1" ht="12.75">
      <c r="A9" s="86">
        <v>5</v>
      </c>
      <c r="B9" s="90" t="s">
        <v>208</v>
      </c>
      <c r="C9" s="91"/>
      <c r="D9" s="91"/>
      <c r="E9" s="90">
        <f t="shared" si="0"/>
        <v>0</v>
      </c>
      <c r="F9" s="93"/>
    </row>
    <row r="10" spans="1:6" s="88" customFormat="1" ht="12.75">
      <c r="A10" s="86">
        <v>6</v>
      </c>
      <c r="B10" s="90" t="s">
        <v>200</v>
      </c>
      <c r="C10" s="91"/>
      <c r="D10" s="91"/>
      <c r="E10" s="90">
        <f t="shared" si="0"/>
        <v>0</v>
      </c>
      <c r="F10" s="93"/>
    </row>
    <row r="11" spans="1:6" s="88" customFormat="1" ht="12.75">
      <c r="A11" s="86">
        <v>7</v>
      </c>
      <c r="B11" s="90" t="s">
        <v>201</v>
      </c>
      <c r="C11" s="91"/>
      <c r="D11" s="91"/>
      <c r="E11" s="90">
        <f t="shared" si="0"/>
        <v>0</v>
      </c>
      <c r="F11" s="93"/>
    </row>
    <row r="12" spans="1:6" s="88" customFormat="1" ht="12.75">
      <c r="A12" s="86">
        <v>8</v>
      </c>
      <c r="B12" s="90" t="s">
        <v>202</v>
      </c>
      <c r="C12" s="91"/>
      <c r="D12" s="91"/>
      <c r="E12" s="90">
        <f t="shared" si="0"/>
        <v>0</v>
      </c>
      <c r="F12" s="93"/>
    </row>
    <row r="13" spans="1:6" s="88" customFormat="1" ht="12.75">
      <c r="A13" s="86">
        <v>9</v>
      </c>
      <c r="B13" s="302" t="s">
        <v>687</v>
      </c>
      <c r="C13" s="91"/>
      <c r="D13" s="91"/>
      <c r="E13" s="90">
        <f t="shared" si="0"/>
        <v>0</v>
      </c>
      <c r="F13" s="93"/>
    </row>
    <row r="14" spans="1:6" s="88" customFormat="1" ht="12.75">
      <c r="A14" s="86">
        <v>10</v>
      </c>
      <c r="B14" s="302" t="s">
        <v>688</v>
      </c>
      <c r="C14" s="91"/>
      <c r="D14" s="91"/>
      <c r="E14" s="90">
        <f t="shared" si="0"/>
        <v>0</v>
      </c>
      <c r="F14" s="93"/>
    </row>
    <row r="15" spans="1:6" s="88" customFormat="1" ht="12.75">
      <c r="A15" s="86">
        <v>11</v>
      </c>
      <c r="B15" s="302" t="s">
        <v>689</v>
      </c>
      <c r="C15" s="91"/>
      <c r="D15" s="91"/>
      <c r="E15" s="90">
        <f t="shared" si="0"/>
        <v>0</v>
      </c>
      <c r="F15" s="93"/>
    </row>
    <row r="16" spans="1:6" s="88" customFormat="1" ht="12.75">
      <c r="A16" s="86">
        <v>12</v>
      </c>
      <c r="B16" s="302" t="s">
        <v>691</v>
      </c>
      <c r="C16" s="91"/>
      <c r="D16" s="91"/>
      <c r="E16" s="90">
        <f t="shared" si="0"/>
        <v>0</v>
      </c>
      <c r="F16" s="93"/>
    </row>
    <row r="17" spans="1:5" s="88" customFormat="1" ht="12">
      <c r="A17" s="86">
        <v>13</v>
      </c>
      <c r="B17" s="90"/>
      <c r="C17" s="95"/>
      <c r="D17" s="95"/>
      <c r="E17" s="90">
        <f t="shared" si="0"/>
        <v>0</v>
      </c>
    </row>
    <row r="18" spans="1:6" s="89" customFormat="1" ht="12">
      <c r="A18" s="86">
        <v>14</v>
      </c>
      <c r="B18" s="122" t="s">
        <v>671</v>
      </c>
      <c r="C18" s="122">
        <f>SUM(C6:C17)</f>
        <v>0</v>
      </c>
      <c r="D18" s="122">
        <f>SUM(D6:D17)</f>
        <v>0</v>
      </c>
      <c r="E18" s="122">
        <f>SUM(E6:E17)</f>
        <v>0</v>
      </c>
      <c r="F18" s="89">
        <f>SUM(C18:C18)</f>
        <v>0</v>
      </c>
    </row>
    <row r="19" spans="1:5" s="301" customFormat="1" ht="12">
      <c r="A19" s="86">
        <v>15</v>
      </c>
      <c r="B19" s="516" t="s">
        <v>670</v>
      </c>
      <c r="C19" s="516">
        <v>100</v>
      </c>
      <c r="D19" s="714"/>
      <c r="E19" s="715">
        <f aca="true" t="shared" si="1" ref="E19:E24">C19+D19</f>
        <v>100</v>
      </c>
    </row>
    <row r="20" spans="1:5" s="88" customFormat="1" ht="12">
      <c r="A20" s="86">
        <v>16</v>
      </c>
      <c r="B20" s="302" t="s">
        <v>672</v>
      </c>
      <c r="C20" s="90"/>
      <c r="D20" s="90">
        <v>27172</v>
      </c>
      <c r="E20" s="716">
        <f t="shared" si="1"/>
        <v>27172</v>
      </c>
    </row>
    <row r="21" spans="1:5" s="88" customFormat="1" ht="12">
      <c r="A21" s="86">
        <v>17</v>
      </c>
      <c r="B21" s="302" t="s">
        <v>673</v>
      </c>
      <c r="C21" s="90"/>
      <c r="D21" s="90"/>
      <c r="E21" s="716">
        <f t="shared" si="1"/>
        <v>0</v>
      </c>
    </row>
    <row r="22" spans="1:5" s="88" customFormat="1" ht="12">
      <c r="A22" s="86">
        <v>18</v>
      </c>
      <c r="B22" s="302" t="s">
        <v>674</v>
      </c>
      <c r="C22" s="90"/>
      <c r="D22" s="90"/>
      <c r="E22" s="716">
        <f t="shared" si="1"/>
        <v>0</v>
      </c>
    </row>
    <row r="23" spans="1:5" s="88" customFormat="1" ht="12">
      <c r="A23" s="86">
        <v>19</v>
      </c>
      <c r="B23" s="302" t="s">
        <v>675</v>
      </c>
      <c r="C23" s="90"/>
      <c r="D23" s="90"/>
      <c r="E23" s="716">
        <f t="shared" si="1"/>
        <v>0</v>
      </c>
    </row>
    <row r="24" spans="1:5" s="88" customFormat="1" ht="12">
      <c r="A24" s="86">
        <v>20</v>
      </c>
      <c r="B24" s="302" t="s">
        <v>676</v>
      </c>
      <c r="C24" s="90"/>
      <c r="D24" s="90"/>
      <c r="E24" s="717">
        <f t="shared" si="1"/>
        <v>0</v>
      </c>
    </row>
    <row r="25" spans="1:5" s="88" customFormat="1" ht="12">
      <c r="A25" s="86">
        <v>21</v>
      </c>
      <c r="B25" s="517" t="s">
        <v>677</v>
      </c>
      <c r="C25" s="518">
        <f>SUM(C19:C24)</f>
        <v>100</v>
      </c>
      <c r="D25" s="518">
        <f>SUM(D19:D24)</f>
        <v>27172</v>
      </c>
      <c r="E25" s="518">
        <f>C25+D25</f>
        <v>27272</v>
      </c>
    </row>
    <row r="26" spans="1:5" s="88" customFormat="1" ht="12">
      <c r="A26" s="86">
        <v>22</v>
      </c>
      <c r="B26" s="517" t="s">
        <v>678</v>
      </c>
      <c r="C26" s="518"/>
      <c r="D26" s="518"/>
      <c r="E26" s="518">
        <f aca="true" t="shared" si="2" ref="E26:E32">SUM(C26:C26)</f>
        <v>0</v>
      </c>
    </row>
    <row r="27" spans="1:5" s="88" customFormat="1" ht="12">
      <c r="A27" s="86">
        <v>23</v>
      </c>
      <c r="B27" s="517" t="s">
        <v>679</v>
      </c>
      <c r="C27" s="518"/>
      <c r="D27" s="518"/>
      <c r="E27" s="518">
        <f t="shared" si="2"/>
        <v>0</v>
      </c>
    </row>
    <row r="28" spans="1:5" s="88" customFormat="1" ht="12">
      <c r="A28" s="86">
        <v>24</v>
      </c>
      <c r="B28" s="302" t="s">
        <v>680</v>
      </c>
      <c r="C28" s="90"/>
      <c r="D28" s="90"/>
      <c r="E28" s="90">
        <f t="shared" si="2"/>
        <v>0</v>
      </c>
    </row>
    <row r="29" spans="1:5" s="88" customFormat="1" ht="12">
      <c r="A29" s="86">
        <v>25</v>
      </c>
      <c r="B29" s="519" t="s">
        <v>681</v>
      </c>
      <c r="C29" s="226">
        <f>SUM(C28:C28)</f>
        <v>0</v>
      </c>
      <c r="D29" s="226"/>
      <c r="E29" s="226">
        <f t="shared" si="2"/>
        <v>0</v>
      </c>
    </row>
    <row r="30" spans="1:5" s="88" customFormat="1" ht="12">
      <c r="A30" s="86">
        <v>26</v>
      </c>
      <c r="B30" s="302" t="s">
        <v>682</v>
      </c>
      <c r="C30" s="90"/>
      <c r="D30" s="90"/>
      <c r="E30" s="90">
        <f t="shared" si="2"/>
        <v>0</v>
      </c>
    </row>
    <row r="31" spans="1:5" s="88" customFormat="1" ht="12">
      <c r="A31" s="86">
        <v>27</v>
      </c>
      <c r="B31" s="302" t="s">
        <v>683</v>
      </c>
      <c r="C31" s="90"/>
      <c r="D31" s="90"/>
      <c r="E31" s="90">
        <f t="shared" si="2"/>
        <v>0</v>
      </c>
    </row>
    <row r="32" spans="1:5" s="88" customFormat="1" ht="12">
      <c r="A32" s="86">
        <v>28</v>
      </c>
      <c r="B32" s="302" t="s">
        <v>684</v>
      </c>
      <c r="C32" s="90"/>
      <c r="D32" s="90"/>
      <c r="E32" s="90">
        <f t="shared" si="2"/>
        <v>0</v>
      </c>
    </row>
    <row r="33" spans="1:5" s="88" customFormat="1" ht="12">
      <c r="A33" s="86">
        <v>29</v>
      </c>
      <c r="B33" s="127" t="s">
        <v>209</v>
      </c>
      <c r="C33" s="127">
        <f>C18+C25+C26+C27+C29+C30+C31+C32</f>
        <v>100</v>
      </c>
      <c r="D33" s="127"/>
      <c r="E33" s="127">
        <f>E18+E25+E26+E27+E29+E30+E31+E32</f>
        <v>27272</v>
      </c>
    </row>
    <row r="34" spans="1:5" s="88" customFormat="1" ht="12">
      <c r="A34" s="86">
        <v>30</v>
      </c>
      <c r="B34" s="520" t="s">
        <v>801</v>
      </c>
      <c r="C34" s="98"/>
      <c r="D34" s="98"/>
      <c r="E34" s="98">
        <f>SUM(C34:C34)</f>
        <v>0</v>
      </c>
    </row>
    <row r="35" spans="1:5" s="88" customFormat="1" ht="12">
      <c r="A35" s="86">
        <v>31</v>
      </c>
      <c r="B35" s="521" t="s">
        <v>802</v>
      </c>
      <c r="C35" s="109"/>
      <c r="D35" s="109"/>
      <c r="E35" s="109">
        <f>SUM(C35:C35)</f>
        <v>0</v>
      </c>
    </row>
    <row r="36" spans="1:5" s="88" customFormat="1" ht="12.75" thickBot="1">
      <c r="A36" s="86">
        <v>32</v>
      </c>
      <c r="B36" s="183" t="s">
        <v>406</v>
      </c>
      <c r="C36" s="183">
        <f>C34+C35</f>
        <v>0</v>
      </c>
      <c r="D36" s="183"/>
      <c r="E36" s="183">
        <f>SUM(C36:C36)</f>
        <v>0</v>
      </c>
    </row>
    <row r="37" spans="1:5" s="89" customFormat="1" ht="12.75" thickBot="1">
      <c r="A37" s="86">
        <v>33</v>
      </c>
      <c r="B37" s="103" t="s">
        <v>223</v>
      </c>
      <c r="C37" s="103">
        <f>C33+C35+C34</f>
        <v>100</v>
      </c>
      <c r="D37" s="103">
        <f>D33+D35+D34</f>
        <v>0</v>
      </c>
      <c r="E37" s="103">
        <f>E33+E35+E34</f>
        <v>27272</v>
      </c>
    </row>
    <row r="38" spans="1:5" s="185" customFormat="1" ht="12.75" thickBot="1">
      <c r="A38" s="86">
        <v>34</v>
      </c>
      <c r="B38" s="186"/>
      <c r="C38" s="187"/>
      <c r="D38" s="187"/>
      <c r="E38" s="188"/>
    </row>
    <row r="39" spans="1:5" s="89" customFormat="1" ht="12.75" thickBot="1">
      <c r="A39" s="86">
        <v>35</v>
      </c>
      <c r="B39" s="103" t="s">
        <v>632</v>
      </c>
      <c r="C39" s="103">
        <f>-(C37-C62)</f>
        <v>27172</v>
      </c>
      <c r="D39" s="103"/>
      <c r="E39" s="101">
        <f>SUM(C39:C39)</f>
        <v>27172</v>
      </c>
    </row>
    <row r="40" spans="1:5" s="88" customFormat="1" ht="12.75" thickBot="1">
      <c r="A40" s="86">
        <v>38</v>
      </c>
      <c r="B40" s="338" t="s">
        <v>636</v>
      </c>
      <c r="C40" s="228">
        <f>C62-C37</f>
        <v>27172</v>
      </c>
      <c r="D40" s="228"/>
      <c r="E40" s="192">
        <f>SUM(C40:C40)</f>
        <v>27172</v>
      </c>
    </row>
    <row r="41" spans="1:5" s="88" customFormat="1" ht="12.75" thickBot="1">
      <c r="A41" s="86">
        <v>39</v>
      </c>
      <c r="B41" s="229" t="s">
        <v>409</v>
      </c>
      <c r="C41" s="230">
        <f>C37+C39</f>
        <v>27272</v>
      </c>
      <c r="D41" s="230">
        <f>D37+D39</f>
        <v>0</v>
      </c>
      <c r="E41" s="230">
        <f>E37+E39</f>
        <v>54444</v>
      </c>
    </row>
    <row r="42" spans="1:5" s="88" customFormat="1" ht="10.5" customHeight="1">
      <c r="A42" s="86">
        <v>40</v>
      </c>
      <c r="B42" s="191"/>
      <c r="C42" s="191"/>
      <c r="D42" s="191"/>
      <c r="E42" s="191"/>
    </row>
    <row r="43" spans="1:5" s="89" customFormat="1" ht="12">
      <c r="A43" s="86">
        <v>41</v>
      </c>
      <c r="B43" s="127" t="s">
        <v>407</v>
      </c>
      <c r="C43" s="127"/>
      <c r="D43" s="127"/>
      <c r="E43" s="127"/>
    </row>
    <row r="44" spans="1:5" s="88" customFormat="1" ht="12">
      <c r="A44" s="86">
        <v>42</v>
      </c>
      <c r="B44" s="96" t="s">
        <v>211</v>
      </c>
      <c r="C44" s="96">
        <v>16234</v>
      </c>
      <c r="D44" s="90"/>
      <c r="E44" s="90">
        <f>SUM(C44:C44)</f>
        <v>16234</v>
      </c>
    </row>
    <row r="45" spans="1:5" s="88" customFormat="1" ht="12">
      <c r="A45" s="86">
        <v>43</v>
      </c>
      <c r="B45" s="90" t="s">
        <v>212</v>
      </c>
      <c r="C45" s="90">
        <v>4235</v>
      </c>
      <c r="D45" s="90"/>
      <c r="E45" s="90">
        <f>SUM(C45:C45)</f>
        <v>4235</v>
      </c>
    </row>
    <row r="46" spans="1:5" s="88" customFormat="1" ht="12">
      <c r="A46" s="86">
        <v>44</v>
      </c>
      <c r="B46" s="90" t="s">
        <v>210</v>
      </c>
      <c r="C46" s="90">
        <v>0</v>
      </c>
      <c r="D46" s="90"/>
      <c r="E46" s="90">
        <f>SUM(C46:C46)</f>
        <v>0</v>
      </c>
    </row>
    <row r="47" spans="1:5" s="88" customFormat="1" ht="12">
      <c r="A47" s="86">
        <v>45</v>
      </c>
      <c r="B47" s="90" t="s">
        <v>213</v>
      </c>
      <c r="C47" s="90">
        <v>6803</v>
      </c>
      <c r="D47" s="90"/>
      <c r="E47" s="90">
        <f>SUM(C47:C47)</f>
        <v>6803</v>
      </c>
    </row>
    <row r="48" spans="1:5" s="88" customFormat="1" ht="12">
      <c r="A48" s="86">
        <v>46</v>
      </c>
      <c r="B48" s="123" t="s">
        <v>214</v>
      </c>
      <c r="C48" s="123">
        <f>(SUM(C44:C47))-C46</f>
        <v>27272</v>
      </c>
      <c r="D48" s="123"/>
      <c r="E48" s="123">
        <f>(SUM(E44:E47))-E46</f>
        <v>27272</v>
      </c>
    </row>
    <row r="49" spans="1:5" s="88" customFormat="1" ht="12">
      <c r="A49" s="86">
        <v>47</v>
      </c>
      <c r="B49" s="90" t="s">
        <v>215</v>
      </c>
      <c r="C49" s="90"/>
      <c r="D49" s="90"/>
      <c r="E49" s="90">
        <f>SUM(C49:C49)</f>
        <v>0</v>
      </c>
    </row>
    <row r="50" spans="1:5" s="88" customFormat="1" ht="12">
      <c r="A50" s="86">
        <v>48</v>
      </c>
      <c r="B50" s="90" t="s">
        <v>216</v>
      </c>
      <c r="C50" s="90"/>
      <c r="D50" s="90"/>
      <c r="E50" s="90">
        <f>SUM(C50:C50)</f>
        <v>0</v>
      </c>
    </row>
    <row r="51" spans="1:5" s="88" customFormat="1" ht="12">
      <c r="A51" s="86">
        <v>49</v>
      </c>
      <c r="B51" s="90" t="s">
        <v>217</v>
      </c>
      <c r="C51" s="90"/>
      <c r="D51" s="90"/>
      <c r="E51" s="90">
        <f>SUM(C51:C51)</f>
        <v>0</v>
      </c>
    </row>
    <row r="52" spans="1:5" s="88" customFormat="1" ht="12">
      <c r="A52" s="86">
        <v>50</v>
      </c>
      <c r="B52" s="302" t="s">
        <v>633</v>
      </c>
      <c r="C52" s="90"/>
      <c r="D52" s="90"/>
      <c r="E52" s="90">
        <f>SUM(C52:C52)</f>
        <v>0</v>
      </c>
    </row>
    <row r="53" spans="1:5" s="88" customFormat="1" ht="12">
      <c r="A53" s="86">
        <v>51</v>
      </c>
      <c r="B53" s="227" t="s">
        <v>426</v>
      </c>
      <c r="C53" s="227">
        <f>SUM(C49:C52)</f>
        <v>0</v>
      </c>
      <c r="D53" s="227">
        <f>SUM(D49:D52)</f>
        <v>0</v>
      </c>
      <c r="E53" s="227">
        <f>SUM(E49:E52)</f>
        <v>0</v>
      </c>
    </row>
    <row r="54" spans="1:5" s="89" customFormat="1" ht="12">
      <c r="A54" s="86">
        <v>52</v>
      </c>
      <c r="B54" s="127" t="s">
        <v>218</v>
      </c>
      <c r="C54" s="127">
        <f>C48+C53</f>
        <v>27272</v>
      </c>
      <c r="D54" s="127">
        <f>D48+D53</f>
        <v>0</v>
      </c>
      <c r="E54" s="127">
        <f>E48+E53</f>
        <v>27272</v>
      </c>
    </row>
    <row r="55" spans="1:5" s="88" customFormat="1" ht="12">
      <c r="A55" s="86">
        <v>53</v>
      </c>
      <c r="B55" s="90" t="s">
        <v>219</v>
      </c>
      <c r="C55" s="90"/>
      <c r="D55" s="90"/>
      <c r="E55" s="90">
        <f>SUM(C55:C55)</f>
        <v>0</v>
      </c>
    </row>
    <row r="56" spans="1:5" s="88" customFormat="1" ht="12">
      <c r="A56" s="86">
        <v>54</v>
      </c>
      <c r="B56" s="90" t="s">
        <v>220</v>
      </c>
      <c r="C56" s="90"/>
      <c r="D56" s="90"/>
      <c r="E56" s="90">
        <f>SUM(C56:C56)</f>
        <v>0</v>
      </c>
    </row>
    <row r="57" spans="1:5" s="89" customFormat="1" ht="12">
      <c r="A57" s="86">
        <v>55</v>
      </c>
      <c r="B57" s="127" t="s">
        <v>221</v>
      </c>
      <c r="C57" s="127">
        <f>SUM(C55:C56)</f>
        <v>0</v>
      </c>
      <c r="D57" s="127">
        <f>SUM(D55:D56)</f>
        <v>0</v>
      </c>
      <c r="E57" s="127">
        <f>SUM(E55:E56)</f>
        <v>0</v>
      </c>
    </row>
    <row r="58" spans="1:5" s="89" customFormat="1" ht="12">
      <c r="A58" s="86">
        <v>56</v>
      </c>
      <c r="B58" s="182" t="s">
        <v>634</v>
      </c>
      <c r="C58" s="182">
        <f>SUM(C59:C60)</f>
        <v>0</v>
      </c>
      <c r="D58" s="182">
        <f>SUM(D59:D60)</f>
        <v>27172</v>
      </c>
      <c r="E58" s="182">
        <f>C58+D58</f>
        <v>27172</v>
      </c>
    </row>
    <row r="59" spans="1:5" s="89" customFormat="1" ht="12">
      <c r="A59" s="86">
        <v>57</v>
      </c>
      <c r="B59" s="338" t="s">
        <v>636</v>
      </c>
      <c r="C59" s="338"/>
      <c r="D59" s="338">
        <v>27172</v>
      </c>
      <c r="E59" s="182">
        <f>C59+D59</f>
        <v>27172</v>
      </c>
    </row>
    <row r="60" spans="1:5" s="89" customFormat="1" ht="12">
      <c r="A60" s="86">
        <v>58</v>
      </c>
      <c r="B60" s="339" t="s">
        <v>637</v>
      </c>
      <c r="C60" s="339"/>
      <c r="D60" s="337"/>
      <c r="E60" s="182">
        <f>C60+D60</f>
        <v>0</v>
      </c>
    </row>
    <row r="61" spans="1:5" s="89" customFormat="1" ht="12.75" thickBot="1">
      <c r="A61" s="86">
        <v>59</v>
      </c>
      <c r="B61" s="182" t="s">
        <v>635</v>
      </c>
      <c r="C61" s="182"/>
      <c r="D61" s="182"/>
      <c r="E61" s="182">
        <f>C61+D61</f>
        <v>0</v>
      </c>
    </row>
    <row r="62" spans="1:6" s="89" customFormat="1" ht="12.75" thickBot="1">
      <c r="A62" s="86">
        <v>60</v>
      </c>
      <c r="B62" s="103" t="s">
        <v>224</v>
      </c>
      <c r="C62" s="103">
        <f>C54+C57+C58+C61</f>
        <v>27272</v>
      </c>
      <c r="D62" s="103">
        <f>D54+D57+D58+D61</f>
        <v>27172</v>
      </c>
      <c r="E62" s="127">
        <f>C62+D62</f>
        <v>54444</v>
      </c>
      <c r="F62" s="336">
        <f>SUM(C62:C62)</f>
        <v>27272</v>
      </c>
    </row>
    <row r="66" ht="12.75">
      <c r="M66" s="99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27.28125" style="0" customWidth="1"/>
    <col min="4" max="4" width="11.7109375" style="0" customWidth="1"/>
    <col min="5" max="5" width="7.421875" style="0" customWidth="1"/>
    <col min="6" max="6" width="24.7109375" style="0" customWidth="1"/>
  </cols>
  <sheetData>
    <row r="1" spans="3:7" ht="12.75">
      <c r="C1" s="84" t="s">
        <v>296</v>
      </c>
      <c r="D1" s="84"/>
      <c r="E1" s="85"/>
      <c r="F1" s="85"/>
      <c r="G1" s="9" t="s">
        <v>421</v>
      </c>
    </row>
    <row r="2" spans="3:8" ht="12.75">
      <c r="C2" s="85"/>
      <c r="D2" s="85" t="s">
        <v>492</v>
      </c>
      <c r="E2" s="85"/>
      <c r="F2" s="85"/>
      <c r="G2" s="530" t="s">
        <v>882</v>
      </c>
      <c r="H2" s="86"/>
    </row>
    <row r="3" spans="3:8" ht="12.75">
      <c r="C3" t="s">
        <v>408</v>
      </c>
      <c r="G3" s="12" t="s">
        <v>46</v>
      </c>
      <c r="H3" s="86"/>
    </row>
    <row r="4" spans="7:8" ht="12.75">
      <c r="G4" s="12"/>
      <c r="H4" s="86"/>
    </row>
    <row r="5" spans="2:8" ht="12.75">
      <c r="B5" t="s">
        <v>121</v>
      </c>
      <c r="C5" t="s">
        <v>48</v>
      </c>
      <c r="D5" t="s">
        <v>73</v>
      </c>
      <c r="E5" t="s">
        <v>240</v>
      </c>
      <c r="F5" t="s">
        <v>258</v>
      </c>
      <c r="G5" s="12" t="s">
        <v>122</v>
      </c>
      <c r="H5" s="86"/>
    </row>
    <row r="6" spans="1:7" ht="12.75">
      <c r="A6" s="59">
        <v>1</v>
      </c>
      <c r="B6" s="1039" t="s">
        <v>261</v>
      </c>
      <c r="C6" s="1039"/>
      <c r="D6" s="1039"/>
      <c r="E6" s="1039" t="s">
        <v>262</v>
      </c>
      <c r="F6" s="1039"/>
      <c r="G6" s="1039"/>
    </row>
    <row r="7" spans="1:7" ht="12.75">
      <c r="A7" s="59">
        <v>2</v>
      </c>
      <c r="B7" s="144" t="s">
        <v>132</v>
      </c>
      <c r="C7" s="144" t="s">
        <v>263</v>
      </c>
      <c r="D7" s="144"/>
      <c r="E7" s="144" t="s">
        <v>132</v>
      </c>
      <c r="F7" s="144" t="s">
        <v>264</v>
      </c>
      <c r="G7" s="144"/>
    </row>
    <row r="8" spans="1:7" ht="12.75">
      <c r="A8" s="59">
        <v>3</v>
      </c>
      <c r="B8" s="87" t="s">
        <v>265</v>
      </c>
      <c r="C8" s="340" t="s">
        <v>638</v>
      </c>
      <c r="D8" s="87">
        <v>78773</v>
      </c>
      <c r="E8" s="87" t="s">
        <v>265</v>
      </c>
      <c r="F8" s="87" t="s">
        <v>797</v>
      </c>
      <c r="G8" s="87">
        <v>252656</v>
      </c>
    </row>
    <row r="9" spans="1:7" ht="12.75">
      <c r="A9" s="59">
        <v>4</v>
      </c>
      <c r="B9" s="87" t="s">
        <v>266</v>
      </c>
      <c r="C9" s="340" t="s">
        <v>41</v>
      </c>
      <c r="D9" s="87">
        <v>212727</v>
      </c>
      <c r="E9" s="87" t="s">
        <v>266</v>
      </c>
      <c r="F9" s="87" t="s">
        <v>267</v>
      </c>
      <c r="G9" s="87">
        <v>51396</v>
      </c>
    </row>
    <row r="10" spans="1:7" ht="12.75">
      <c r="A10" s="59">
        <v>5</v>
      </c>
      <c r="B10" s="87" t="s">
        <v>268</v>
      </c>
      <c r="C10" s="340" t="s">
        <v>639</v>
      </c>
      <c r="D10" s="87">
        <v>504005</v>
      </c>
      <c r="E10" s="87" t="s">
        <v>268</v>
      </c>
      <c r="F10" s="87" t="s">
        <v>269</v>
      </c>
      <c r="G10" s="87">
        <v>13988</v>
      </c>
    </row>
    <row r="11" spans="1:7" ht="12.75">
      <c r="A11" s="59">
        <v>6</v>
      </c>
      <c r="B11" s="87" t="s">
        <v>270</v>
      </c>
      <c r="C11" s="340" t="s">
        <v>640</v>
      </c>
      <c r="D11" s="87">
        <v>156</v>
      </c>
      <c r="E11" s="87" t="s">
        <v>270</v>
      </c>
      <c r="F11" s="87" t="s">
        <v>271</v>
      </c>
      <c r="G11" s="87">
        <v>143259</v>
      </c>
    </row>
    <row r="12" spans="1:7" ht="12.75">
      <c r="A12" s="59">
        <v>7</v>
      </c>
      <c r="B12" s="87" t="s">
        <v>272</v>
      </c>
      <c r="C12" s="87" t="s">
        <v>297</v>
      </c>
      <c r="D12" s="87"/>
      <c r="E12" s="87" t="s">
        <v>272</v>
      </c>
      <c r="F12" s="87" t="s">
        <v>798</v>
      </c>
      <c r="G12" s="87">
        <v>51526</v>
      </c>
    </row>
    <row r="13" spans="1:7" ht="12.75">
      <c r="A13" s="59">
        <v>8</v>
      </c>
      <c r="B13" s="87" t="s">
        <v>273</v>
      </c>
      <c r="C13" s="87" t="s">
        <v>277</v>
      </c>
      <c r="D13" s="87">
        <v>24290</v>
      </c>
      <c r="E13" s="87" t="s">
        <v>273</v>
      </c>
      <c r="F13" s="87" t="s">
        <v>799</v>
      </c>
      <c r="G13" s="87">
        <v>140153</v>
      </c>
    </row>
    <row r="14" spans="1:7" ht="12.75">
      <c r="A14" s="59">
        <v>9</v>
      </c>
      <c r="B14" s="87"/>
      <c r="C14" s="87"/>
      <c r="D14" s="87"/>
      <c r="E14" s="87" t="s">
        <v>275</v>
      </c>
      <c r="F14" s="87" t="s">
        <v>274</v>
      </c>
      <c r="G14" s="87">
        <v>149696</v>
      </c>
    </row>
    <row r="15" spans="1:7" ht="12.75">
      <c r="A15" s="59">
        <v>10</v>
      </c>
      <c r="B15" s="87"/>
      <c r="C15" s="87"/>
      <c r="D15" s="87"/>
      <c r="E15" s="87"/>
      <c r="F15" s="87" t="s">
        <v>276</v>
      </c>
      <c r="G15" s="87">
        <v>1342</v>
      </c>
    </row>
    <row r="16" spans="1:7" ht="12.75">
      <c r="A16" s="59">
        <v>11</v>
      </c>
      <c r="B16" s="143"/>
      <c r="C16" s="143" t="s">
        <v>278</v>
      </c>
      <c r="D16" s="143">
        <f>SUM(D8:D15)</f>
        <v>819951</v>
      </c>
      <c r="E16" s="143"/>
      <c r="F16" s="143" t="s">
        <v>279</v>
      </c>
      <c r="G16" s="143">
        <f>SUM(G8:G15)</f>
        <v>804016</v>
      </c>
    </row>
    <row r="17" spans="1:7" ht="12.75">
      <c r="A17" s="59">
        <v>12</v>
      </c>
      <c r="B17" s="87"/>
      <c r="C17" s="87"/>
      <c r="D17" s="87"/>
      <c r="E17" s="87"/>
      <c r="F17" s="87" t="s">
        <v>280</v>
      </c>
      <c r="G17" s="87">
        <f>D16</f>
        <v>819951</v>
      </c>
    </row>
    <row r="18" spans="1:7" ht="12.75">
      <c r="A18" s="59">
        <v>13</v>
      </c>
      <c r="B18" s="87"/>
      <c r="C18" s="87"/>
      <c r="D18" s="87"/>
      <c r="E18" s="87"/>
      <c r="F18" s="87" t="s">
        <v>281</v>
      </c>
      <c r="G18" s="87">
        <f>G16-G17</f>
        <v>-15935</v>
      </c>
    </row>
    <row r="19" spans="1:7" ht="12.75">
      <c r="A19" s="59">
        <v>14</v>
      </c>
      <c r="B19" s="87"/>
      <c r="C19" s="138"/>
      <c r="D19" s="87"/>
      <c r="E19" s="87"/>
      <c r="F19" s="87"/>
      <c r="G19" s="87"/>
    </row>
    <row r="20" spans="1:7" ht="12.75">
      <c r="A20" s="59">
        <v>15</v>
      </c>
      <c r="B20" s="143" t="s">
        <v>150</v>
      </c>
      <c r="C20" s="143" t="s">
        <v>282</v>
      </c>
      <c r="D20" s="143"/>
      <c r="E20" s="143" t="s">
        <v>150</v>
      </c>
      <c r="F20" s="143" t="s">
        <v>283</v>
      </c>
      <c r="G20" s="143"/>
    </row>
    <row r="21" spans="1:7" ht="12.75">
      <c r="A21" s="59">
        <v>16</v>
      </c>
      <c r="B21" s="87" t="s">
        <v>134</v>
      </c>
      <c r="C21" s="340" t="s">
        <v>861</v>
      </c>
      <c r="D21" s="87">
        <v>2588</v>
      </c>
      <c r="E21" s="87" t="s">
        <v>134</v>
      </c>
      <c r="F21" s="87" t="s">
        <v>203</v>
      </c>
      <c r="G21" s="87">
        <v>22163</v>
      </c>
    </row>
    <row r="22" spans="1:7" ht="12.75">
      <c r="A22" s="59">
        <v>17</v>
      </c>
      <c r="B22" s="87" t="s">
        <v>136</v>
      </c>
      <c r="C22" s="340" t="s">
        <v>862</v>
      </c>
      <c r="D22" s="87">
        <v>210</v>
      </c>
      <c r="E22" s="87" t="s">
        <v>136</v>
      </c>
      <c r="F22" s="87" t="s">
        <v>284</v>
      </c>
      <c r="G22" s="87"/>
    </row>
    <row r="23" spans="1:7" ht="12.75">
      <c r="A23" s="59">
        <v>18</v>
      </c>
      <c r="B23" s="87" t="s">
        <v>138</v>
      </c>
      <c r="C23" s="340" t="s">
        <v>863</v>
      </c>
      <c r="D23" s="87">
        <v>1221</v>
      </c>
      <c r="E23" s="87" t="s">
        <v>138</v>
      </c>
      <c r="F23" s="87" t="s">
        <v>204</v>
      </c>
      <c r="G23" s="87">
        <v>58047</v>
      </c>
    </row>
    <row r="24" spans="1:7" ht="12.75">
      <c r="A24" s="59">
        <v>19</v>
      </c>
      <c r="B24" s="87" t="s">
        <v>140</v>
      </c>
      <c r="C24" s="87" t="s">
        <v>285</v>
      </c>
      <c r="D24" s="87">
        <v>50404</v>
      </c>
      <c r="E24" s="87" t="s">
        <v>140</v>
      </c>
      <c r="F24" s="340" t="s">
        <v>641</v>
      </c>
      <c r="G24" s="87">
        <v>5376</v>
      </c>
    </row>
    <row r="25" spans="1:7" ht="12.75">
      <c r="A25" s="59">
        <v>20</v>
      </c>
      <c r="B25" s="87" t="s">
        <v>142</v>
      </c>
      <c r="C25" s="87" t="s">
        <v>286</v>
      </c>
      <c r="D25" s="87">
        <v>140</v>
      </c>
      <c r="E25" s="87" t="s">
        <v>142</v>
      </c>
      <c r="F25" s="87" t="s">
        <v>556</v>
      </c>
      <c r="G25" s="87">
        <v>80</v>
      </c>
    </row>
    <row r="26" spans="1:7" ht="12.75">
      <c r="A26" s="59">
        <v>21</v>
      </c>
      <c r="B26" s="87" t="s">
        <v>288</v>
      </c>
      <c r="C26" s="87" t="s">
        <v>298</v>
      </c>
      <c r="D26" s="87"/>
      <c r="E26" s="87"/>
      <c r="F26" s="87" t="s">
        <v>287</v>
      </c>
      <c r="G26" s="87">
        <v>110663</v>
      </c>
    </row>
    <row r="27" spans="1:7" ht="12.75">
      <c r="A27" s="59">
        <v>22</v>
      </c>
      <c r="B27" s="87" t="s">
        <v>146</v>
      </c>
      <c r="C27" s="142" t="s">
        <v>299</v>
      </c>
      <c r="D27" s="87">
        <v>1000</v>
      </c>
      <c r="E27" s="87"/>
      <c r="F27" s="340" t="s">
        <v>693</v>
      </c>
      <c r="G27" s="87">
        <v>3138</v>
      </c>
    </row>
    <row r="28" spans="1:7" ht="12.75">
      <c r="A28" s="59">
        <v>23</v>
      </c>
      <c r="B28" s="87" t="s">
        <v>148</v>
      </c>
      <c r="C28" s="87" t="s">
        <v>289</v>
      </c>
      <c r="D28" s="87">
        <v>128838</v>
      </c>
      <c r="E28" s="87"/>
      <c r="F28" s="87" t="s">
        <v>800</v>
      </c>
      <c r="G28" s="87">
        <v>869</v>
      </c>
    </row>
    <row r="29" spans="1:7" ht="12.75">
      <c r="A29" s="59">
        <v>24</v>
      </c>
      <c r="B29" s="143"/>
      <c r="C29" s="143" t="s">
        <v>290</v>
      </c>
      <c r="D29" s="143">
        <f>SUM(D21:D28)</f>
        <v>184401</v>
      </c>
      <c r="E29" s="143"/>
      <c r="F29" s="143" t="s">
        <v>291</v>
      </c>
      <c r="G29" s="143">
        <f>SUM(G21:G28)</f>
        <v>200336</v>
      </c>
    </row>
    <row r="30" spans="1:7" ht="12.75">
      <c r="A30" s="59">
        <v>25</v>
      </c>
      <c r="B30" s="87"/>
      <c r="C30" s="87"/>
      <c r="D30" s="87"/>
      <c r="E30" s="87"/>
      <c r="F30" s="87" t="s">
        <v>292</v>
      </c>
      <c r="G30" s="87">
        <f>D29</f>
        <v>184401</v>
      </c>
    </row>
    <row r="31" spans="1:7" ht="12.75">
      <c r="A31" s="59">
        <v>26</v>
      </c>
      <c r="B31" s="87"/>
      <c r="C31" s="87"/>
      <c r="D31" s="87"/>
      <c r="E31" s="87"/>
      <c r="F31" s="87" t="s">
        <v>293</v>
      </c>
      <c r="G31" s="87">
        <f>G29-G30</f>
        <v>15935</v>
      </c>
    </row>
    <row r="32" spans="1:7" ht="12.75">
      <c r="A32" s="59">
        <v>27</v>
      </c>
      <c r="B32" s="87"/>
      <c r="D32" s="87"/>
      <c r="E32" s="87"/>
      <c r="F32" s="87"/>
      <c r="G32" s="87"/>
    </row>
    <row r="33" spans="1:7" ht="12.75">
      <c r="A33" s="59">
        <v>28</v>
      </c>
      <c r="B33" s="131"/>
      <c r="C33" s="131" t="s">
        <v>294</v>
      </c>
      <c r="D33" s="131">
        <f>D16+D29</f>
        <v>1004352</v>
      </c>
      <c r="E33" s="131"/>
      <c r="F33" s="131" t="s">
        <v>295</v>
      </c>
      <c r="G33" s="131">
        <f>SUM(G16+G29)</f>
        <v>1004352</v>
      </c>
    </row>
    <row r="34" spans="1:4" ht="12.75">
      <c r="A34" s="129"/>
      <c r="B34" s="129"/>
      <c r="C34" s="129"/>
      <c r="D34" s="129"/>
    </row>
    <row r="35" spans="1:4" ht="12.75">
      <c r="A35" s="129"/>
      <c r="B35" s="129"/>
      <c r="C35" s="129"/>
      <c r="D35" s="129"/>
    </row>
    <row r="36" spans="1:4" ht="12.75">
      <c r="A36" s="129"/>
      <c r="B36" s="129"/>
      <c r="C36" s="129"/>
      <c r="D36" s="129"/>
    </row>
    <row r="37" spans="1:4" ht="12.75">
      <c r="A37" s="129"/>
      <c r="B37" s="129"/>
      <c r="C37" s="129"/>
      <c r="D37" s="129"/>
    </row>
    <row r="38" spans="1:4" ht="12.75">
      <c r="A38" s="129"/>
      <c r="B38" s="129"/>
      <c r="D38" s="129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11.8515625" style="0" customWidth="1"/>
  </cols>
  <sheetData>
    <row r="1" ht="12.75">
      <c r="B1" s="128" t="s">
        <v>489</v>
      </c>
    </row>
    <row r="2" spans="2:3" ht="12.75">
      <c r="B2" s="128" t="s">
        <v>44</v>
      </c>
      <c r="C2" s="514" t="s">
        <v>422</v>
      </c>
    </row>
    <row r="3" spans="2:3" ht="12.75">
      <c r="B3" s="85" t="s">
        <v>228</v>
      </c>
      <c r="C3" s="530" t="s">
        <v>882</v>
      </c>
    </row>
    <row r="5" spans="2:4" ht="12.75">
      <c r="B5" t="s">
        <v>121</v>
      </c>
      <c r="C5" t="s">
        <v>48</v>
      </c>
      <c r="D5" s="515" t="s">
        <v>46</v>
      </c>
    </row>
    <row r="6" spans="1:3" ht="12.75">
      <c r="A6" s="59">
        <v>1</v>
      </c>
      <c r="B6" s="238" t="s">
        <v>694</v>
      </c>
      <c r="C6" s="238" t="s">
        <v>490</v>
      </c>
    </row>
    <row r="7" spans="1:3" ht="12.75">
      <c r="A7" s="59">
        <v>2</v>
      </c>
      <c r="B7" s="87" t="s">
        <v>229</v>
      </c>
      <c r="C7" s="87">
        <v>400</v>
      </c>
    </row>
    <row r="8" spans="1:3" ht="12.75">
      <c r="A8" s="59">
        <v>3</v>
      </c>
      <c r="B8" s="340" t="s">
        <v>776</v>
      </c>
      <c r="C8" s="87">
        <v>80</v>
      </c>
    </row>
    <row r="9" spans="1:3" ht="12.75">
      <c r="A9" s="59">
        <v>4</v>
      </c>
      <c r="B9" s="87" t="s">
        <v>664</v>
      </c>
      <c r="C9" s="87">
        <v>1791</v>
      </c>
    </row>
    <row r="10" spans="1:3" ht="12.75">
      <c r="A10" s="59">
        <v>5</v>
      </c>
      <c r="B10" s="340" t="s">
        <v>775</v>
      </c>
      <c r="C10" s="87">
        <v>100</v>
      </c>
    </row>
    <row r="11" spans="1:3" ht="12.75">
      <c r="A11" s="59">
        <v>6</v>
      </c>
      <c r="B11" s="87" t="s">
        <v>665</v>
      </c>
      <c r="C11" s="87">
        <v>39</v>
      </c>
    </row>
    <row r="12" spans="1:3" ht="13.5" thickBot="1">
      <c r="A12" s="59">
        <v>7</v>
      </c>
      <c r="B12" s="132" t="s">
        <v>696</v>
      </c>
      <c r="C12" s="132">
        <f>SUM(C7:C11)</f>
        <v>2410</v>
      </c>
    </row>
    <row r="13" spans="1:3" ht="12.75">
      <c r="A13" s="59">
        <v>8</v>
      </c>
      <c r="B13" s="133" t="s">
        <v>695</v>
      </c>
      <c r="C13" s="133">
        <f>C15+C22+C27</f>
        <v>3265</v>
      </c>
    </row>
    <row r="14" spans="1:3" ht="12.75">
      <c r="A14" s="59">
        <v>9</v>
      </c>
      <c r="B14" s="87"/>
      <c r="C14" s="87"/>
    </row>
    <row r="15" spans="1:4" ht="12.75">
      <c r="A15" s="59">
        <v>10</v>
      </c>
      <c r="B15" s="710" t="s">
        <v>230</v>
      </c>
      <c r="C15" s="710">
        <f>SUM(C16:C21)</f>
        <v>828</v>
      </c>
      <c r="D15" s="774"/>
    </row>
    <row r="16" spans="1:3" ht="12.75">
      <c r="A16" s="59">
        <v>11</v>
      </c>
      <c r="B16" s="87" t="s">
        <v>231</v>
      </c>
      <c r="C16" s="87">
        <v>140</v>
      </c>
    </row>
    <row r="17" spans="1:3" ht="12.75">
      <c r="A17" s="59">
        <v>12</v>
      </c>
      <c r="B17" s="87" t="s">
        <v>232</v>
      </c>
      <c r="C17" s="87">
        <v>70</v>
      </c>
    </row>
    <row r="18" spans="1:3" ht="12.75">
      <c r="A18" s="59">
        <v>13</v>
      </c>
      <c r="B18" s="87" t="s">
        <v>233</v>
      </c>
      <c r="C18" s="87">
        <v>200</v>
      </c>
    </row>
    <row r="19" spans="1:3" ht="12.75">
      <c r="A19" s="59">
        <v>14</v>
      </c>
      <c r="B19" s="340" t="s">
        <v>779</v>
      </c>
      <c r="C19" s="87">
        <v>70</v>
      </c>
    </row>
    <row r="20" spans="1:3" ht="12.75">
      <c r="A20" s="59">
        <v>15</v>
      </c>
      <c r="B20" s="87" t="s">
        <v>234</v>
      </c>
      <c r="C20" s="87"/>
    </row>
    <row r="21" spans="1:3" ht="12.75">
      <c r="A21" s="59">
        <v>16</v>
      </c>
      <c r="B21" s="340" t="s">
        <v>787</v>
      </c>
      <c r="C21" s="87">
        <v>348</v>
      </c>
    </row>
    <row r="22" spans="1:3" ht="12.75">
      <c r="A22" s="59">
        <v>17</v>
      </c>
      <c r="B22" s="710" t="s">
        <v>235</v>
      </c>
      <c r="C22" s="710">
        <f>SUM(C23:C26)</f>
        <v>354</v>
      </c>
    </row>
    <row r="23" spans="1:3" ht="12.75">
      <c r="A23" s="59">
        <v>18</v>
      </c>
      <c r="B23" s="87" t="s">
        <v>236</v>
      </c>
      <c r="C23" s="87">
        <v>140</v>
      </c>
    </row>
    <row r="24" spans="1:3" ht="12.75">
      <c r="A24" s="59">
        <v>19</v>
      </c>
      <c r="B24" s="87" t="s">
        <v>666</v>
      </c>
      <c r="C24" s="87">
        <v>70</v>
      </c>
    </row>
    <row r="25" spans="1:3" ht="12.75">
      <c r="A25" s="59">
        <v>20</v>
      </c>
      <c r="B25" s="340" t="s">
        <v>780</v>
      </c>
      <c r="C25" s="87">
        <v>70</v>
      </c>
    </row>
    <row r="26" spans="1:3" ht="12.75">
      <c r="A26" s="59">
        <v>21</v>
      </c>
      <c r="B26" s="340" t="s">
        <v>788</v>
      </c>
      <c r="C26" s="87">
        <v>74</v>
      </c>
    </row>
    <row r="27" spans="1:3" ht="12.75">
      <c r="A27" s="59">
        <v>22</v>
      </c>
      <c r="B27" s="711" t="s">
        <v>781</v>
      </c>
      <c r="C27" s="710">
        <f>SUM(C28:C40)</f>
        <v>2083</v>
      </c>
    </row>
    <row r="28" spans="1:3" ht="12.75">
      <c r="A28" s="59">
        <v>23</v>
      </c>
      <c r="B28" s="340" t="s">
        <v>782</v>
      </c>
      <c r="C28" s="87">
        <v>150</v>
      </c>
    </row>
    <row r="29" spans="1:3" ht="12.75">
      <c r="A29" s="59">
        <v>24</v>
      </c>
      <c r="B29" s="340" t="s">
        <v>783</v>
      </c>
      <c r="C29" s="87">
        <v>80</v>
      </c>
    </row>
    <row r="30" spans="1:3" ht="12.75">
      <c r="A30" s="59">
        <v>25</v>
      </c>
      <c r="B30" s="340" t="s">
        <v>784</v>
      </c>
      <c r="C30" s="87">
        <v>150</v>
      </c>
    </row>
    <row r="31" spans="1:3" ht="12.75">
      <c r="A31" s="59">
        <v>26</v>
      </c>
      <c r="B31" s="340" t="s">
        <v>785</v>
      </c>
      <c r="C31" s="87">
        <v>60</v>
      </c>
    </row>
    <row r="32" spans="1:3" ht="12.75">
      <c r="A32" s="59">
        <v>27</v>
      </c>
      <c r="B32" s="340" t="s">
        <v>790</v>
      </c>
      <c r="C32" s="87">
        <v>74</v>
      </c>
    </row>
    <row r="33" spans="1:3" ht="12.75">
      <c r="A33" s="59">
        <v>28</v>
      </c>
      <c r="B33" s="340" t="s">
        <v>791</v>
      </c>
      <c r="C33" s="87">
        <v>200</v>
      </c>
    </row>
    <row r="34" spans="1:3" ht="12.75">
      <c r="A34" s="59">
        <v>29</v>
      </c>
      <c r="B34" s="340" t="s">
        <v>792</v>
      </c>
      <c r="C34" s="87">
        <v>150</v>
      </c>
    </row>
    <row r="35" spans="1:3" ht="12.75">
      <c r="A35" s="59">
        <v>30</v>
      </c>
      <c r="B35" s="340" t="s">
        <v>793</v>
      </c>
      <c r="C35" s="87">
        <v>750</v>
      </c>
    </row>
    <row r="36" spans="1:3" ht="12.75">
      <c r="A36" s="59">
        <v>31</v>
      </c>
      <c r="B36" s="340" t="s">
        <v>786</v>
      </c>
      <c r="C36" s="87">
        <v>242</v>
      </c>
    </row>
    <row r="37" spans="1:3" ht="12.75">
      <c r="A37" s="59">
        <v>32</v>
      </c>
      <c r="B37" s="340" t="s">
        <v>789</v>
      </c>
      <c r="C37" s="87">
        <v>74</v>
      </c>
    </row>
    <row r="38" spans="1:3" ht="12.75">
      <c r="A38" s="59">
        <v>33</v>
      </c>
      <c r="B38" s="340" t="s">
        <v>794</v>
      </c>
      <c r="C38" s="87">
        <v>74</v>
      </c>
    </row>
    <row r="39" spans="1:3" ht="12.75">
      <c r="A39" s="59">
        <v>34</v>
      </c>
      <c r="B39" s="340" t="s">
        <v>795</v>
      </c>
      <c r="C39" s="87">
        <v>73</v>
      </c>
    </row>
    <row r="40" spans="1:3" ht="13.5" thickBot="1">
      <c r="A40" s="59">
        <v>35</v>
      </c>
      <c r="B40" s="340" t="s">
        <v>796</v>
      </c>
      <c r="C40" s="87">
        <v>6</v>
      </c>
    </row>
    <row r="41" spans="1:3" ht="13.5" thickBot="1">
      <c r="A41" s="59">
        <v>36</v>
      </c>
      <c r="B41" s="529" t="s">
        <v>697</v>
      </c>
      <c r="C41" s="134">
        <f>SUM(C12+C13+C35)</f>
        <v>6425</v>
      </c>
    </row>
    <row r="42" ht="12.75">
      <c r="A42" s="129"/>
    </row>
    <row r="43" spans="1:2" ht="12.75">
      <c r="A43" s="129"/>
      <c r="B43" t="s">
        <v>237</v>
      </c>
    </row>
    <row r="44" ht="12.75">
      <c r="A44" s="129"/>
    </row>
    <row r="45" ht="12.75">
      <c r="A45" s="129"/>
    </row>
    <row r="46" ht="12.75">
      <c r="A46" s="129"/>
    </row>
    <row r="47" ht="12.75">
      <c r="A47" s="12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140625" style="67" customWidth="1"/>
    <col min="2" max="2" width="5.140625" style="60" customWidth="1"/>
    <col min="3" max="3" width="28.57421875" style="60" customWidth="1"/>
    <col min="4" max="4" width="11.8515625" style="60" customWidth="1"/>
    <col min="5" max="5" width="13.8515625" style="60" customWidth="1"/>
    <col min="6" max="6" width="13.00390625" style="60" customWidth="1"/>
    <col min="7" max="7" width="14.7109375" style="60" customWidth="1"/>
    <col min="8" max="8" width="13.140625" style="60" customWidth="1"/>
    <col min="9" max="9" width="11.140625" style="60" customWidth="1"/>
    <col min="10" max="16384" width="9.140625" style="60" customWidth="1"/>
  </cols>
  <sheetData>
    <row r="1" spans="1:6" ht="12.75">
      <c r="A1" s="59"/>
      <c r="D1" s="61" t="s">
        <v>44</v>
      </c>
      <c r="E1" s="61"/>
      <c r="F1" s="61"/>
    </row>
    <row r="2" spans="1:7" ht="12.75">
      <c r="A2" s="59"/>
      <c r="D2" s="62" t="s">
        <v>488</v>
      </c>
      <c r="E2" s="62"/>
      <c r="F2" s="62"/>
      <c r="G2" s="9" t="s">
        <v>423</v>
      </c>
    </row>
    <row r="3" spans="1:7" ht="12.75">
      <c r="A3" s="59"/>
      <c r="D3" s="61"/>
      <c r="E3" s="61"/>
      <c r="F3" s="61"/>
      <c r="G3" s="530" t="s">
        <v>882</v>
      </c>
    </row>
    <row r="4" spans="1:7" ht="12.75">
      <c r="A4" s="59"/>
      <c r="G4" s="12" t="s">
        <v>46</v>
      </c>
    </row>
    <row r="5" spans="1:8" ht="12.75">
      <c r="A5" s="59"/>
      <c r="B5" s="63" t="s">
        <v>121</v>
      </c>
      <c r="C5" s="63" t="s">
        <v>48</v>
      </c>
      <c r="D5" s="63" t="s">
        <v>73</v>
      </c>
      <c r="E5" s="63" t="s">
        <v>74</v>
      </c>
      <c r="F5" s="63" t="s">
        <v>75</v>
      </c>
      <c r="G5" s="63" t="s">
        <v>122</v>
      </c>
      <c r="H5" s="63" t="s">
        <v>123</v>
      </c>
    </row>
    <row r="6" spans="1:8" ht="12.75">
      <c r="A6" s="59"/>
      <c r="B6" s="110"/>
      <c r="C6" s="111" t="s">
        <v>125</v>
      </c>
      <c r="D6" s="1040" t="s">
        <v>126</v>
      </c>
      <c r="E6" s="1041"/>
      <c r="F6" s="111" t="s">
        <v>127</v>
      </c>
      <c r="G6" s="111" t="s">
        <v>128</v>
      </c>
      <c r="H6" s="111" t="s">
        <v>129</v>
      </c>
    </row>
    <row r="7" spans="1:8" ht="12.75">
      <c r="A7" s="59"/>
      <c r="B7" s="112"/>
      <c r="C7" s="113"/>
      <c r="D7" s="113" t="s">
        <v>130</v>
      </c>
      <c r="E7" s="114" t="s">
        <v>164</v>
      </c>
      <c r="F7" s="113"/>
      <c r="G7" s="113"/>
      <c r="H7" s="113" t="s">
        <v>131</v>
      </c>
    </row>
    <row r="8" spans="1:8" ht="12.75">
      <c r="A8" s="59">
        <v>1</v>
      </c>
      <c r="B8" s="116" t="s">
        <v>132</v>
      </c>
      <c r="C8" s="117" t="s">
        <v>133</v>
      </c>
      <c r="D8" s="117">
        <f>SUM(D9:D13)+SUM(D14:D18)</f>
        <v>1500</v>
      </c>
      <c r="E8" s="117">
        <f>SUM(E9:E13)+SUM(E14:E18)</f>
        <v>1218</v>
      </c>
      <c r="F8" s="117">
        <f>SUM(F9:F13)+SUM(F14:F18)</f>
        <v>2120</v>
      </c>
      <c r="G8" s="117">
        <f>SUM(G9:G13)+SUM(G14:G18)</f>
        <v>97420</v>
      </c>
      <c r="H8" s="117">
        <f>SUM(H9:H13)+SUM(H14:H18)</f>
        <v>102258</v>
      </c>
    </row>
    <row r="9" spans="1:8" ht="12.75">
      <c r="A9" s="59">
        <v>2</v>
      </c>
      <c r="B9" s="67" t="s">
        <v>134</v>
      </c>
      <c r="C9" s="68" t="s">
        <v>135</v>
      </c>
      <c r="E9" s="69"/>
      <c r="F9" s="69"/>
      <c r="G9" s="69">
        <v>72</v>
      </c>
      <c r="H9" s="64">
        <f>SUM(E9:G9)</f>
        <v>72</v>
      </c>
    </row>
    <row r="10" spans="1:8" ht="12.75">
      <c r="A10" s="59">
        <v>3</v>
      </c>
      <c r="B10" s="67" t="s">
        <v>136</v>
      </c>
      <c r="C10" s="68" t="s">
        <v>137</v>
      </c>
      <c r="D10" s="68"/>
      <c r="E10" s="68"/>
      <c r="F10" s="68"/>
      <c r="G10" s="68">
        <v>11193</v>
      </c>
      <c r="H10" s="68">
        <f aca="true" t="shared" si="0" ref="H10:H24">SUM(D10:G10)</f>
        <v>11193</v>
      </c>
    </row>
    <row r="11" spans="1:9" ht="12.75">
      <c r="A11" s="59">
        <v>5</v>
      </c>
      <c r="B11" s="67"/>
      <c r="C11" s="70" t="s">
        <v>165</v>
      </c>
      <c r="D11" s="68"/>
      <c r="E11" s="68"/>
      <c r="F11" s="68"/>
      <c r="G11" s="68">
        <v>64657</v>
      </c>
      <c r="H11" s="68">
        <f t="shared" si="0"/>
        <v>64657</v>
      </c>
      <c r="I11" s="71"/>
    </row>
    <row r="12" spans="1:8" ht="12.75">
      <c r="A12" s="59">
        <v>6</v>
      </c>
      <c r="B12" s="67" t="s">
        <v>138</v>
      </c>
      <c r="C12" s="68" t="s">
        <v>139</v>
      </c>
      <c r="D12" s="68"/>
      <c r="E12" s="68"/>
      <c r="F12" s="68"/>
      <c r="G12" s="68">
        <v>951</v>
      </c>
      <c r="H12" s="68">
        <f t="shared" si="0"/>
        <v>951</v>
      </c>
    </row>
    <row r="13" spans="1:8" ht="12.75">
      <c r="A13" s="59">
        <v>7</v>
      </c>
      <c r="B13" s="67" t="s">
        <v>140</v>
      </c>
      <c r="C13" s="69" t="s">
        <v>141</v>
      </c>
      <c r="D13" s="68"/>
      <c r="E13" s="68">
        <v>1000</v>
      </c>
      <c r="F13" s="68"/>
      <c r="G13" s="68"/>
      <c r="H13" s="68">
        <f t="shared" si="0"/>
        <v>1000</v>
      </c>
    </row>
    <row r="14" spans="1:9" ht="12.75">
      <c r="A14" s="59">
        <v>8</v>
      </c>
      <c r="B14" s="67" t="s">
        <v>142</v>
      </c>
      <c r="C14" s="69" t="s">
        <v>143</v>
      </c>
      <c r="D14" s="68"/>
      <c r="E14" s="68"/>
      <c r="F14" s="68">
        <v>2020</v>
      </c>
      <c r="G14" s="68"/>
      <c r="H14" s="68">
        <f t="shared" si="0"/>
        <v>2020</v>
      </c>
      <c r="I14" s="72"/>
    </row>
    <row r="15" spans="1:8" ht="12.75">
      <c r="A15" s="59">
        <v>9</v>
      </c>
      <c r="B15" s="67" t="s">
        <v>144</v>
      </c>
      <c r="C15" s="69" t="s">
        <v>145</v>
      </c>
      <c r="D15" s="68"/>
      <c r="E15" s="68"/>
      <c r="F15" s="68"/>
      <c r="G15" s="68">
        <v>16201</v>
      </c>
      <c r="H15" s="68">
        <f t="shared" si="0"/>
        <v>16201</v>
      </c>
    </row>
    <row r="16" spans="1:9" ht="12.75">
      <c r="A16" s="59">
        <v>10</v>
      </c>
      <c r="B16" s="67" t="s">
        <v>146</v>
      </c>
      <c r="C16" s="69" t="s">
        <v>147</v>
      </c>
      <c r="D16" s="68"/>
      <c r="E16" s="68">
        <v>218</v>
      </c>
      <c r="F16" s="68">
        <v>100</v>
      </c>
      <c r="G16" s="68">
        <v>3666</v>
      </c>
      <c r="H16" s="68">
        <f t="shared" si="0"/>
        <v>3984</v>
      </c>
      <c r="I16" s="72"/>
    </row>
    <row r="17" spans="1:9" ht="12.75">
      <c r="A17" s="59">
        <v>11</v>
      </c>
      <c r="B17" s="67" t="s">
        <v>148</v>
      </c>
      <c r="C17" s="69" t="s">
        <v>149</v>
      </c>
      <c r="D17" s="68">
        <v>1500</v>
      </c>
      <c r="E17" s="68"/>
      <c r="F17" s="68"/>
      <c r="G17" s="68"/>
      <c r="H17" s="68">
        <f>SUM(D17:G17)</f>
        <v>1500</v>
      </c>
      <c r="I17" s="72"/>
    </row>
    <row r="18" spans="1:9" ht="12.75">
      <c r="A18" s="59">
        <v>11</v>
      </c>
      <c r="B18" s="67" t="s">
        <v>773</v>
      </c>
      <c r="C18" s="69" t="s">
        <v>774</v>
      </c>
      <c r="D18" s="68"/>
      <c r="E18" s="68"/>
      <c r="F18" s="68"/>
      <c r="G18" s="68">
        <v>680</v>
      </c>
      <c r="H18" s="73">
        <f t="shared" si="0"/>
        <v>680</v>
      </c>
      <c r="I18" s="72"/>
    </row>
    <row r="19" spans="1:8" ht="12.75">
      <c r="A19" s="59">
        <v>12</v>
      </c>
      <c r="B19" s="116" t="s">
        <v>150</v>
      </c>
      <c r="C19" s="117" t="s">
        <v>151</v>
      </c>
      <c r="D19" s="118">
        <f>SUM(D20:D22)</f>
        <v>900</v>
      </c>
      <c r="E19" s="118">
        <f>SUM(E20:E22)</f>
        <v>0</v>
      </c>
      <c r="F19" s="118">
        <f>SUM(F20:F22)</f>
        <v>0</v>
      </c>
      <c r="G19" s="118">
        <f>SUM(G20:G22)</f>
        <v>2734</v>
      </c>
      <c r="H19" s="118">
        <f t="shared" si="0"/>
        <v>3634</v>
      </c>
    </row>
    <row r="20" spans="1:8" ht="12.75">
      <c r="A20" s="59">
        <v>13</v>
      </c>
      <c r="B20" s="67" t="s">
        <v>134</v>
      </c>
      <c r="C20" s="69" t="s">
        <v>152</v>
      </c>
      <c r="D20" s="68">
        <v>900</v>
      </c>
      <c r="E20" s="68"/>
      <c r="F20" s="68"/>
      <c r="G20" s="68"/>
      <c r="H20" s="74">
        <f t="shared" si="0"/>
        <v>900</v>
      </c>
    </row>
    <row r="21" spans="1:8" ht="12.75">
      <c r="A21" s="59">
        <v>14</v>
      </c>
      <c r="B21" s="67" t="s">
        <v>136</v>
      </c>
      <c r="C21" s="69" t="s">
        <v>145</v>
      </c>
      <c r="D21" s="68"/>
      <c r="E21" s="68"/>
      <c r="F21" s="68"/>
      <c r="G21" s="68">
        <v>1834</v>
      </c>
      <c r="H21" s="68">
        <f t="shared" si="0"/>
        <v>1834</v>
      </c>
    </row>
    <row r="22" spans="1:8" ht="12.75">
      <c r="A22" s="59">
        <v>15</v>
      </c>
      <c r="B22" s="67" t="s">
        <v>138</v>
      </c>
      <c r="C22" s="69" t="s">
        <v>153</v>
      </c>
      <c r="D22" s="68"/>
      <c r="E22" s="68"/>
      <c r="F22" s="68"/>
      <c r="G22" s="68">
        <v>900</v>
      </c>
      <c r="H22" s="68">
        <f t="shared" si="0"/>
        <v>900</v>
      </c>
    </row>
    <row r="23" spans="1:8" ht="12.75">
      <c r="A23" s="59">
        <v>16</v>
      </c>
      <c r="B23" s="119" t="s">
        <v>154</v>
      </c>
      <c r="C23" s="120" t="s">
        <v>155</v>
      </c>
      <c r="D23" s="121"/>
      <c r="E23" s="121"/>
      <c r="F23" s="121"/>
      <c r="G23" s="121">
        <v>200</v>
      </c>
      <c r="H23" s="121">
        <f t="shared" si="0"/>
        <v>200</v>
      </c>
    </row>
    <row r="24" spans="1:8" ht="12.75">
      <c r="A24" s="59">
        <v>17</v>
      </c>
      <c r="B24" s="65" t="s">
        <v>156</v>
      </c>
      <c r="C24" s="66" t="s">
        <v>157</v>
      </c>
      <c r="D24" s="73"/>
      <c r="E24" s="73"/>
      <c r="F24" s="73"/>
      <c r="G24" s="73"/>
      <c r="H24" s="73">
        <f t="shared" si="0"/>
        <v>0</v>
      </c>
    </row>
    <row r="25" spans="1:8" ht="12.75">
      <c r="A25" s="59">
        <v>18</v>
      </c>
      <c r="B25" s="64"/>
      <c r="C25" s="74"/>
      <c r="D25" s="74"/>
      <c r="E25" s="74"/>
      <c r="F25" s="74"/>
      <c r="G25" s="74"/>
      <c r="H25" s="74"/>
    </row>
    <row r="26" spans="1:8" ht="12.75">
      <c r="A26" s="59">
        <v>19</v>
      </c>
      <c r="B26" s="66"/>
      <c r="C26" s="73"/>
      <c r="D26" s="73"/>
      <c r="E26" s="73"/>
      <c r="F26" s="73"/>
      <c r="G26" s="73"/>
      <c r="H26" s="73"/>
    </row>
    <row r="27" spans="1:9" ht="12.75">
      <c r="A27" s="59">
        <v>20</v>
      </c>
      <c r="B27" s="112"/>
      <c r="C27" s="113" t="s">
        <v>158</v>
      </c>
      <c r="D27" s="113">
        <f>SUM(D8+D19+D23+D24)</f>
        <v>2400</v>
      </c>
      <c r="E27" s="113">
        <f>SUM(E8+E19+E23+E24)</f>
        <v>1218</v>
      </c>
      <c r="F27" s="113">
        <f>SUM(F8+F19+F23+F24)</f>
        <v>2120</v>
      </c>
      <c r="G27" s="113">
        <f>SUM(G8+G19+G23+G24)</f>
        <v>100354</v>
      </c>
      <c r="H27" s="115">
        <f>SUM(D27:G27)</f>
        <v>106092</v>
      </c>
      <c r="I27" s="71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75"/>
    </row>
    <row r="33" ht="12.75">
      <c r="A33" s="75"/>
    </row>
    <row r="34" ht="12.75">
      <c r="A34" s="75"/>
    </row>
    <row r="35" ht="12.75">
      <c r="A35" s="75"/>
    </row>
    <row r="36" ht="12.75">
      <c r="A36" s="76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51.140625" style="0" customWidth="1"/>
    <col min="3" max="3" width="12.57421875" style="0" customWidth="1"/>
    <col min="4" max="4" width="10.00390625" style="0" customWidth="1"/>
    <col min="5" max="5" width="10.28125" style="0" customWidth="1"/>
    <col min="6" max="6" width="9.7109375" style="0" customWidth="1"/>
    <col min="7" max="7" width="9.57421875" style="0" customWidth="1"/>
    <col min="8" max="8" width="10.140625" style="0" customWidth="1"/>
    <col min="9" max="10" width="9.421875" style="0" customWidth="1"/>
    <col min="11" max="11" width="9.57421875" style="0" bestFit="1" customWidth="1"/>
    <col min="12" max="12" width="10.7109375" style="0" bestFit="1" customWidth="1"/>
    <col min="13" max="13" width="9.57421875" style="0" customWidth="1"/>
    <col min="14" max="14" width="9.421875" style="0" customWidth="1"/>
    <col min="15" max="15" width="9.57421875" style="0" customWidth="1"/>
    <col min="16" max="16" width="10.140625" style="0" customWidth="1"/>
  </cols>
  <sheetData>
    <row r="1" spans="2:15" ht="12.75">
      <c r="B1" s="775"/>
      <c r="C1" s="85" t="s">
        <v>238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5" ht="12.75">
      <c r="B2" s="194"/>
      <c r="C2" s="85" t="s">
        <v>491</v>
      </c>
      <c r="D2" s="193"/>
      <c r="E2" s="193"/>
      <c r="F2" s="193"/>
      <c r="G2" s="81" t="s">
        <v>434</v>
      </c>
      <c r="H2" s="193"/>
      <c r="I2" s="193"/>
      <c r="J2" s="193"/>
      <c r="K2" s="193"/>
      <c r="L2" s="193"/>
      <c r="M2" s="193"/>
      <c r="N2" s="193"/>
      <c r="O2" s="193"/>
    </row>
    <row r="3" spans="2:15" ht="12.75">
      <c r="B3" s="194"/>
      <c r="C3" s="85" t="s">
        <v>413</v>
      </c>
      <c r="D3" s="193"/>
      <c r="E3" s="193"/>
      <c r="F3" s="193"/>
      <c r="G3" s="530" t="s">
        <v>882</v>
      </c>
      <c r="H3" s="193"/>
      <c r="I3" s="193"/>
      <c r="J3" s="193"/>
      <c r="K3" s="193"/>
      <c r="L3" s="193"/>
      <c r="M3" s="193"/>
      <c r="N3" s="193"/>
      <c r="O3" s="193"/>
    </row>
    <row r="4" spans="2:15" ht="12.75">
      <c r="B4" s="193"/>
      <c r="C4" s="193"/>
      <c r="D4" s="193"/>
      <c r="E4" s="193"/>
      <c r="F4" s="193"/>
      <c r="G4" s="12" t="s">
        <v>46</v>
      </c>
      <c r="H4" s="193"/>
      <c r="I4" s="193"/>
      <c r="J4" s="193"/>
      <c r="K4" s="193"/>
      <c r="L4" s="193"/>
      <c r="M4" s="193"/>
      <c r="N4" s="193"/>
      <c r="O4" s="193"/>
    </row>
    <row r="5" spans="2:15" ht="12.75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6" ht="12.75">
      <c r="A6" s="59">
        <v>1</v>
      </c>
      <c r="B6" s="208" t="s">
        <v>412</v>
      </c>
      <c r="C6" s="208" t="s">
        <v>188</v>
      </c>
      <c r="D6" s="207" t="s">
        <v>0</v>
      </c>
      <c r="E6" s="207" t="s">
        <v>1</v>
      </c>
      <c r="F6" s="207" t="s">
        <v>2</v>
      </c>
      <c r="G6" s="207" t="s">
        <v>3</v>
      </c>
      <c r="H6" s="207" t="s">
        <v>4</v>
      </c>
      <c r="I6" s="207" t="s">
        <v>5</v>
      </c>
      <c r="J6" s="207" t="s">
        <v>6</v>
      </c>
      <c r="K6" s="207" t="s">
        <v>7</v>
      </c>
      <c r="L6" s="207" t="s">
        <v>8</v>
      </c>
      <c r="M6" s="207" t="s">
        <v>9</v>
      </c>
      <c r="N6" s="207" t="s">
        <v>10</v>
      </c>
      <c r="O6" s="207" t="s">
        <v>11</v>
      </c>
      <c r="P6" s="220" t="s">
        <v>414</v>
      </c>
    </row>
    <row r="7" spans="1:16" ht="12.75">
      <c r="A7" s="59">
        <v>2</v>
      </c>
      <c r="B7" s="195" t="s">
        <v>307</v>
      </c>
      <c r="C7" s="210">
        <v>300013</v>
      </c>
      <c r="D7" s="209">
        <f>C7/12</f>
        <v>25001.083333333332</v>
      </c>
      <c r="E7" s="209">
        <f>C7/12</f>
        <v>25001.083333333332</v>
      </c>
      <c r="F7" s="209">
        <f>C7/12</f>
        <v>25001.083333333332</v>
      </c>
      <c r="G7" s="209">
        <f>C7/12</f>
        <v>25001.083333333332</v>
      </c>
      <c r="H7" s="209">
        <f>C7/12</f>
        <v>25001.083333333332</v>
      </c>
      <c r="I7" s="209">
        <f>C7/12</f>
        <v>25001.083333333332</v>
      </c>
      <c r="J7" s="209">
        <f>C7/12</f>
        <v>25001.083333333332</v>
      </c>
      <c r="K7" s="209">
        <f>C7/12</f>
        <v>25001.083333333332</v>
      </c>
      <c r="L7" s="209">
        <f>C7/12</f>
        <v>25001.083333333332</v>
      </c>
      <c r="M7" s="209">
        <f>C7/12</f>
        <v>25001.083333333332</v>
      </c>
      <c r="N7" s="209">
        <f>C7/12</f>
        <v>25001.083333333332</v>
      </c>
      <c r="O7" s="209">
        <f>C7/12</f>
        <v>25001.083333333332</v>
      </c>
      <c r="P7" s="219">
        <f>SUM(D7:O7)</f>
        <v>300013</v>
      </c>
    </row>
    <row r="8" spans="1:16" ht="25.5">
      <c r="A8" s="59">
        <v>3</v>
      </c>
      <c r="B8" s="195" t="s">
        <v>12</v>
      </c>
      <c r="C8" s="210">
        <v>73943</v>
      </c>
      <c r="D8" s="209">
        <f>C8/12</f>
        <v>6161.916666666667</v>
      </c>
      <c r="E8" s="209">
        <f aca="true" t="shared" si="0" ref="E8:E47">C8/12</f>
        <v>6161.916666666667</v>
      </c>
      <c r="F8" s="209">
        <f aca="true" t="shared" si="1" ref="F8:F47">C8/12</f>
        <v>6161.916666666667</v>
      </c>
      <c r="G8" s="209">
        <f aca="true" t="shared" si="2" ref="G8:G47">C8/12</f>
        <v>6161.916666666667</v>
      </c>
      <c r="H8" s="209">
        <f aca="true" t="shared" si="3" ref="H8:H47">C8/12</f>
        <v>6161.916666666667</v>
      </c>
      <c r="I8" s="209">
        <f aca="true" t="shared" si="4" ref="I8:I47">C8/12</f>
        <v>6161.916666666667</v>
      </c>
      <c r="J8" s="209">
        <f aca="true" t="shared" si="5" ref="J8:J47">C8/12</f>
        <v>6161.916666666667</v>
      </c>
      <c r="K8" s="209">
        <f aca="true" t="shared" si="6" ref="K8:K47">C8/12</f>
        <v>6161.916666666667</v>
      </c>
      <c r="L8" s="209">
        <f aca="true" t="shared" si="7" ref="L8:L47">C8/12</f>
        <v>6161.916666666667</v>
      </c>
      <c r="M8" s="209">
        <f aca="true" t="shared" si="8" ref="M8:M47">C8/12</f>
        <v>6161.916666666667</v>
      </c>
      <c r="N8" s="209">
        <f aca="true" t="shared" si="9" ref="N8:N47">C8/12</f>
        <v>6161.916666666667</v>
      </c>
      <c r="O8" s="209">
        <f aca="true" t="shared" si="10" ref="O8:O47">C8/12</f>
        <v>6161.916666666667</v>
      </c>
      <c r="P8" s="219">
        <f aca="true" t="shared" si="11" ref="P8:P48">SUM(D8:O8)</f>
        <v>73943</v>
      </c>
    </row>
    <row r="9" spans="1:16" ht="12.75">
      <c r="A9" s="59">
        <v>4</v>
      </c>
      <c r="B9" s="195" t="s">
        <v>13</v>
      </c>
      <c r="C9" s="210">
        <v>250643</v>
      </c>
      <c r="D9" s="209">
        <f>C9/12</f>
        <v>20886.916666666668</v>
      </c>
      <c r="E9" s="209">
        <f t="shared" si="0"/>
        <v>20886.916666666668</v>
      </c>
      <c r="F9" s="209">
        <f t="shared" si="1"/>
        <v>20886.916666666668</v>
      </c>
      <c r="G9" s="209">
        <f t="shared" si="2"/>
        <v>20886.916666666668</v>
      </c>
      <c r="H9" s="209">
        <f t="shared" si="3"/>
        <v>20886.916666666668</v>
      </c>
      <c r="I9" s="209">
        <f t="shared" si="4"/>
        <v>20886.916666666668</v>
      </c>
      <c r="J9" s="209">
        <f t="shared" si="5"/>
        <v>20886.916666666668</v>
      </c>
      <c r="K9" s="209">
        <f t="shared" si="6"/>
        <v>20886.916666666668</v>
      </c>
      <c r="L9" s="209">
        <f t="shared" si="7"/>
        <v>20886.916666666668</v>
      </c>
      <c r="M9" s="209">
        <f t="shared" si="8"/>
        <v>20886.916666666668</v>
      </c>
      <c r="N9" s="209">
        <f t="shared" si="9"/>
        <v>20886.916666666668</v>
      </c>
      <c r="O9" s="209">
        <f t="shared" si="10"/>
        <v>20886.916666666668</v>
      </c>
      <c r="P9" s="219">
        <f t="shared" si="11"/>
        <v>250642.99999999997</v>
      </c>
    </row>
    <row r="10" spans="1:16" ht="12.75">
      <c r="A10" s="59">
        <v>5</v>
      </c>
      <c r="B10" s="195" t="s">
        <v>14</v>
      </c>
      <c r="C10" s="210">
        <v>105892</v>
      </c>
      <c r="D10" s="209">
        <f>C10/12</f>
        <v>8824.333333333334</v>
      </c>
      <c r="E10" s="209">
        <f t="shared" si="0"/>
        <v>8824.333333333334</v>
      </c>
      <c r="F10" s="209">
        <f t="shared" si="1"/>
        <v>8824.333333333334</v>
      </c>
      <c r="G10" s="209">
        <f t="shared" si="2"/>
        <v>8824.333333333334</v>
      </c>
      <c r="H10" s="209">
        <f t="shared" si="3"/>
        <v>8824.333333333334</v>
      </c>
      <c r="I10" s="209">
        <f t="shared" si="4"/>
        <v>8824.333333333334</v>
      </c>
      <c r="J10" s="209">
        <f t="shared" si="5"/>
        <v>8824.333333333334</v>
      </c>
      <c r="K10" s="209">
        <f t="shared" si="6"/>
        <v>8824.333333333334</v>
      </c>
      <c r="L10" s="209">
        <f t="shared" si="7"/>
        <v>8824.333333333334</v>
      </c>
      <c r="M10" s="209">
        <f t="shared" si="8"/>
        <v>8824.333333333334</v>
      </c>
      <c r="N10" s="209">
        <f t="shared" si="9"/>
        <v>8824.333333333334</v>
      </c>
      <c r="O10" s="209">
        <f t="shared" si="10"/>
        <v>8824.333333333334</v>
      </c>
      <c r="P10" s="219">
        <f t="shared" si="11"/>
        <v>105891.99999999999</v>
      </c>
    </row>
    <row r="11" spans="1:16" ht="12.75">
      <c r="A11" s="59">
        <v>6</v>
      </c>
      <c r="B11" s="221" t="s">
        <v>15</v>
      </c>
      <c r="C11" s="222">
        <f aca="true" t="shared" si="12" ref="C11:O11">SUM(C12:C14)</f>
        <v>72183</v>
      </c>
      <c r="D11" s="222">
        <f t="shared" si="12"/>
        <v>6015.25</v>
      </c>
      <c r="E11" s="222">
        <f t="shared" si="12"/>
        <v>6015.25</v>
      </c>
      <c r="F11" s="222">
        <f t="shared" si="12"/>
        <v>6015.25</v>
      </c>
      <c r="G11" s="222">
        <f t="shared" si="12"/>
        <v>6015.25</v>
      </c>
      <c r="H11" s="222">
        <f t="shared" si="12"/>
        <v>6015.25</v>
      </c>
      <c r="I11" s="222">
        <f t="shared" si="12"/>
        <v>6015.25</v>
      </c>
      <c r="J11" s="222">
        <f t="shared" si="12"/>
        <v>6015.25</v>
      </c>
      <c r="K11" s="222">
        <f t="shared" si="12"/>
        <v>6015.25</v>
      </c>
      <c r="L11" s="222">
        <f t="shared" si="12"/>
        <v>6015.25</v>
      </c>
      <c r="M11" s="222">
        <f t="shared" si="12"/>
        <v>6015.25</v>
      </c>
      <c r="N11" s="222">
        <f t="shared" si="12"/>
        <v>6015.25</v>
      </c>
      <c r="O11" s="222">
        <f t="shared" si="12"/>
        <v>6015.25</v>
      </c>
      <c r="P11" s="219">
        <f t="shared" si="11"/>
        <v>72183</v>
      </c>
    </row>
    <row r="12" spans="1:16" ht="25.5">
      <c r="A12" s="59">
        <v>7</v>
      </c>
      <c r="B12" s="196" t="s">
        <v>16</v>
      </c>
      <c r="C12" s="211"/>
      <c r="D12" s="209">
        <f>C12/12</f>
        <v>0</v>
      </c>
      <c r="E12" s="209">
        <f t="shared" si="0"/>
        <v>0</v>
      </c>
      <c r="F12" s="209">
        <f t="shared" si="1"/>
        <v>0</v>
      </c>
      <c r="G12" s="209">
        <f t="shared" si="2"/>
        <v>0</v>
      </c>
      <c r="H12" s="209">
        <f t="shared" si="3"/>
        <v>0</v>
      </c>
      <c r="I12" s="209">
        <f t="shared" si="4"/>
        <v>0</v>
      </c>
      <c r="J12" s="209">
        <f t="shared" si="5"/>
        <v>0</v>
      </c>
      <c r="K12" s="209">
        <f t="shared" si="6"/>
        <v>0</v>
      </c>
      <c r="L12" s="209">
        <f t="shared" si="7"/>
        <v>0</v>
      </c>
      <c r="M12" s="209">
        <f t="shared" si="8"/>
        <v>0</v>
      </c>
      <c r="N12" s="209">
        <f t="shared" si="9"/>
        <v>0</v>
      </c>
      <c r="O12" s="209">
        <f t="shared" si="10"/>
        <v>0</v>
      </c>
      <c r="P12" s="219">
        <f t="shared" si="11"/>
        <v>0</v>
      </c>
    </row>
    <row r="13" spans="1:16" ht="12.75">
      <c r="A13" s="59">
        <v>8</v>
      </c>
      <c r="B13" s="196" t="s">
        <v>17</v>
      </c>
      <c r="C13" s="211">
        <v>66344</v>
      </c>
      <c r="D13" s="209">
        <f>C13/12</f>
        <v>5528.666666666667</v>
      </c>
      <c r="E13" s="209">
        <f t="shared" si="0"/>
        <v>5528.666666666667</v>
      </c>
      <c r="F13" s="209">
        <f t="shared" si="1"/>
        <v>5528.666666666667</v>
      </c>
      <c r="G13" s="209">
        <f t="shared" si="2"/>
        <v>5528.666666666667</v>
      </c>
      <c r="H13" s="209">
        <f t="shared" si="3"/>
        <v>5528.666666666667</v>
      </c>
      <c r="I13" s="209">
        <f t="shared" si="4"/>
        <v>5528.666666666667</v>
      </c>
      <c r="J13" s="209">
        <f t="shared" si="5"/>
        <v>5528.666666666667</v>
      </c>
      <c r="K13" s="209">
        <f t="shared" si="6"/>
        <v>5528.666666666667</v>
      </c>
      <c r="L13" s="209">
        <f t="shared" si="7"/>
        <v>5528.666666666667</v>
      </c>
      <c r="M13" s="209">
        <f t="shared" si="8"/>
        <v>5528.666666666667</v>
      </c>
      <c r="N13" s="209">
        <f t="shared" si="9"/>
        <v>5528.666666666667</v>
      </c>
      <c r="O13" s="209">
        <f t="shared" si="10"/>
        <v>5528.666666666667</v>
      </c>
      <c r="P13" s="219">
        <f t="shared" si="11"/>
        <v>66343.99999999999</v>
      </c>
    </row>
    <row r="14" spans="1:16" ht="12.75">
      <c r="A14" s="59">
        <v>10</v>
      </c>
      <c r="B14" s="196" t="s">
        <v>18</v>
      </c>
      <c r="C14" s="211">
        <v>5839</v>
      </c>
      <c r="D14" s="209">
        <f>C14/12</f>
        <v>486.5833333333333</v>
      </c>
      <c r="E14" s="209">
        <f t="shared" si="0"/>
        <v>486.5833333333333</v>
      </c>
      <c r="F14" s="209">
        <f t="shared" si="1"/>
        <v>486.5833333333333</v>
      </c>
      <c r="G14" s="209">
        <f t="shared" si="2"/>
        <v>486.5833333333333</v>
      </c>
      <c r="H14" s="209">
        <f t="shared" si="3"/>
        <v>486.5833333333333</v>
      </c>
      <c r="I14" s="209">
        <f t="shared" si="4"/>
        <v>486.5833333333333</v>
      </c>
      <c r="J14" s="209">
        <f t="shared" si="5"/>
        <v>486.5833333333333</v>
      </c>
      <c r="K14" s="209">
        <f t="shared" si="6"/>
        <v>486.5833333333333</v>
      </c>
      <c r="L14" s="209">
        <f t="shared" si="7"/>
        <v>486.5833333333333</v>
      </c>
      <c r="M14" s="209">
        <f t="shared" si="8"/>
        <v>486.5833333333333</v>
      </c>
      <c r="N14" s="209">
        <f t="shared" si="9"/>
        <v>486.5833333333333</v>
      </c>
      <c r="O14" s="209">
        <f t="shared" si="10"/>
        <v>486.5833333333333</v>
      </c>
      <c r="P14" s="219">
        <f t="shared" si="11"/>
        <v>5838.999999999999</v>
      </c>
    </row>
    <row r="15" spans="1:16" ht="12.75">
      <c r="A15" s="59">
        <v>12</v>
      </c>
      <c r="B15" s="221" t="s">
        <v>19</v>
      </c>
      <c r="C15" s="222">
        <f>SUM(C16:C17)</f>
        <v>1342</v>
      </c>
      <c r="D15" s="222">
        <f aca="true" t="shared" si="13" ref="D15:O15">SUM(D16:D17)</f>
        <v>111.83333333333333</v>
      </c>
      <c r="E15" s="222">
        <f t="shared" si="13"/>
        <v>111.83333333333333</v>
      </c>
      <c r="F15" s="222">
        <f t="shared" si="13"/>
        <v>111.83333333333333</v>
      </c>
      <c r="G15" s="222">
        <f t="shared" si="13"/>
        <v>111.83333333333333</v>
      </c>
      <c r="H15" s="222">
        <f t="shared" si="13"/>
        <v>111.83333333333333</v>
      </c>
      <c r="I15" s="222">
        <f t="shared" si="13"/>
        <v>111.83333333333333</v>
      </c>
      <c r="J15" s="222">
        <f t="shared" si="13"/>
        <v>111.83333333333333</v>
      </c>
      <c r="K15" s="222">
        <f t="shared" si="13"/>
        <v>111.83333333333333</v>
      </c>
      <c r="L15" s="222">
        <f t="shared" si="13"/>
        <v>111.83333333333333</v>
      </c>
      <c r="M15" s="222">
        <f t="shared" si="13"/>
        <v>111.83333333333333</v>
      </c>
      <c r="N15" s="222">
        <f t="shared" si="13"/>
        <v>111.83333333333333</v>
      </c>
      <c r="O15" s="222">
        <f t="shared" si="13"/>
        <v>111.83333333333333</v>
      </c>
      <c r="P15" s="219">
        <f t="shared" si="11"/>
        <v>1342</v>
      </c>
    </row>
    <row r="16" spans="1:16" ht="12.75">
      <c r="A16" s="59">
        <v>13</v>
      </c>
      <c r="B16" s="197" t="s">
        <v>20</v>
      </c>
      <c r="C16" s="212"/>
      <c r="D16" s="209">
        <f aca="true" t="shared" si="14" ref="D16:D22">C16/12</f>
        <v>0</v>
      </c>
      <c r="E16" s="209">
        <f t="shared" si="0"/>
        <v>0</v>
      </c>
      <c r="F16" s="209">
        <f t="shared" si="1"/>
        <v>0</v>
      </c>
      <c r="G16" s="209">
        <f t="shared" si="2"/>
        <v>0</v>
      </c>
      <c r="H16" s="209">
        <f t="shared" si="3"/>
        <v>0</v>
      </c>
      <c r="I16" s="209">
        <f t="shared" si="4"/>
        <v>0</v>
      </c>
      <c r="J16" s="209">
        <f t="shared" si="5"/>
        <v>0</v>
      </c>
      <c r="K16" s="209">
        <f t="shared" si="6"/>
        <v>0</v>
      </c>
      <c r="L16" s="209">
        <f t="shared" si="7"/>
        <v>0</v>
      </c>
      <c r="M16" s="209">
        <f t="shared" si="8"/>
        <v>0</v>
      </c>
      <c r="N16" s="209">
        <f t="shared" si="9"/>
        <v>0</v>
      </c>
      <c r="O16" s="209">
        <f t="shared" si="10"/>
        <v>0</v>
      </c>
      <c r="P16" s="219">
        <f t="shared" si="11"/>
        <v>0</v>
      </c>
    </row>
    <row r="17" spans="1:16" ht="12.75">
      <c r="A17" s="59">
        <v>14</v>
      </c>
      <c r="B17" s="197" t="s">
        <v>654</v>
      </c>
      <c r="C17" s="212">
        <v>1342</v>
      </c>
      <c r="D17" s="209">
        <f t="shared" si="14"/>
        <v>111.83333333333333</v>
      </c>
      <c r="E17" s="209">
        <f t="shared" si="0"/>
        <v>111.83333333333333</v>
      </c>
      <c r="F17" s="209">
        <f t="shared" si="1"/>
        <v>111.83333333333333</v>
      </c>
      <c r="G17" s="209">
        <f t="shared" si="2"/>
        <v>111.83333333333333</v>
      </c>
      <c r="H17" s="209">
        <f t="shared" si="3"/>
        <v>111.83333333333333</v>
      </c>
      <c r="I17" s="209">
        <f t="shared" si="4"/>
        <v>111.83333333333333</v>
      </c>
      <c r="J17" s="209">
        <f t="shared" si="5"/>
        <v>111.83333333333333</v>
      </c>
      <c r="K17" s="209">
        <f t="shared" si="6"/>
        <v>111.83333333333333</v>
      </c>
      <c r="L17" s="209">
        <f t="shared" si="7"/>
        <v>111.83333333333333</v>
      </c>
      <c r="M17" s="209">
        <f t="shared" si="8"/>
        <v>111.83333333333333</v>
      </c>
      <c r="N17" s="209">
        <f t="shared" si="9"/>
        <v>111.83333333333333</v>
      </c>
      <c r="O17" s="209">
        <f t="shared" si="10"/>
        <v>111.83333333333333</v>
      </c>
      <c r="P17" s="219">
        <f t="shared" si="11"/>
        <v>1342</v>
      </c>
    </row>
    <row r="18" spans="1:16" ht="12.75">
      <c r="A18" s="59">
        <v>16</v>
      </c>
      <c r="B18" s="198" t="s">
        <v>21</v>
      </c>
      <c r="C18" s="213">
        <v>58047</v>
      </c>
      <c r="D18" s="209">
        <f t="shared" si="14"/>
        <v>4837.25</v>
      </c>
      <c r="E18" s="209">
        <f t="shared" si="0"/>
        <v>4837.25</v>
      </c>
      <c r="F18" s="209">
        <f t="shared" si="1"/>
        <v>4837.25</v>
      </c>
      <c r="G18" s="209">
        <f t="shared" si="2"/>
        <v>4837.25</v>
      </c>
      <c r="H18" s="209">
        <f t="shared" si="3"/>
        <v>4837.25</v>
      </c>
      <c r="I18" s="209">
        <f t="shared" si="4"/>
        <v>4837.25</v>
      </c>
      <c r="J18" s="209">
        <f t="shared" si="5"/>
        <v>4837.25</v>
      </c>
      <c r="K18" s="209">
        <f t="shared" si="6"/>
        <v>4837.25</v>
      </c>
      <c r="L18" s="209">
        <f t="shared" si="7"/>
        <v>4837.25</v>
      </c>
      <c r="M18" s="209">
        <f t="shared" si="8"/>
        <v>4837.25</v>
      </c>
      <c r="N18" s="209">
        <f t="shared" si="9"/>
        <v>4837.25</v>
      </c>
      <c r="O18" s="209">
        <f t="shared" si="10"/>
        <v>4837.25</v>
      </c>
      <c r="P18" s="219">
        <f t="shared" si="11"/>
        <v>58047</v>
      </c>
    </row>
    <row r="19" spans="1:16" ht="12.75">
      <c r="A19" s="59">
        <v>17</v>
      </c>
      <c r="B19" s="198" t="s">
        <v>22</v>
      </c>
      <c r="C19" s="213">
        <v>22163</v>
      </c>
      <c r="D19" s="209">
        <f t="shared" si="14"/>
        <v>1846.9166666666667</v>
      </c>
      <c r="E19" s="209">
        <f t="shared" si="0"/>
        <v>1846.9166666666667</v>
      </c>
      <c r="F19" s="209">
        <f t="shared" si="1"/>
        <v>1846.9166666666667</v>
      </c>
      <c r="G19" s="209">
        <f t="shared" si="2"/>
        <v>1846.9166666666667</v>
      </c>
      <c r="H19" s="209">
        <f t="shared" si="3"/>
        <v>1846.9166666666667</v>
      </c>
      <c r="I19" s="209">
        <f t="shared" si="4"/>
        <v>1846.9166666666667</v>
      </c>
      <c r="J19" s="209">
        <f t="shared" si="5"/>
        <v>1846.9166666666667</v>
      </c>
      <c r="K19" s="209">
        <f t="shared" si="6"/>
        <v>1846.9166666666667</v>
      </c>
      <c r="L19" s="209">
        <f t="shared" si="7"/>
        <v>1846.9166666666667</v>
      </c>
      <c r="M19" s="209">
        <f t="shared" si="8"/>
        <v>1846.9166666666667</v>
      </c>
      <c r="N19" s="209">
        <f t="shared" si="9"/>
        <v>1846.9166666666667</v>
      </c>
      <c r="O19" s="209">
        <f t="shared" si="10"/>
        <v>1846.9166666666667</v>
      </c>
      <c r="P19" s="219">
        <f t="shared" si="11"/>
        <v>22163.000000000004</v>
      </c>
    </row>
    <row r="20" spans="1:16" ht="12.75">
      <c r="A20" s="59">
        <v>18</v>
      </c>
      <c r="B20" s="195" t="s">
        <v>23</v>
      </c>
      <c r="C20" s="210"/>
      <c r="D20" s="209">
        <f t="shared" si="14"/>
        <v>0</v>
      </c>
      <c r="E20" s="209">
        <f t="shared" si="0"/>
        <v>0</v>
      </c>
      <c r="F20" s="209">
        <f t="shared" si="1"/>
        <v>0</v>
      </c>
      <c r="G20" s="209">
        <f t="shared" si="2"/>
        <v>0</v>
      </c>
      <c r="H20" s="209">
        <f t="shared" si="3"/>
        <v>0</v>
      </c>
      <c r="I20" s="209">
        <f t="shared" si="4"/>
        <v>0</v>
      </c>
      <c r="J20" s="209">
        <f t="shared" si="5"/>
        <v>0</v>
      </c>
      <c r="K20" s="209">
        <f t="shared" si="6"/>
        <v>0</v>
      </c>
      <c r="L20" s="209">
        <f t="shared" si="7"/>
        <v>0</v>
      </c>
      <c r="M20" s="209">
        <f t="shared" si="8"/>
        <v>0</v>
      </c>
      <c r="N20" s="209">
        <f t="shared" si="9"/>
        <v>0</v>
      </c>
      <c r="O20" s="209">
        <f t="shared" si="10"/>
        <v>0</v>
      </c>
      <c r="P20" s="219">
        <f t="shared" si="11"/>
        <v>0</v>
      </c>
    </row>
    <row r="21" spans="1:16" ht="12.75">
      <c r="A21" s="59">
        <v>19</v>
      </c>
      <c r="B21" s="195" t="s">
        <v>24</v>
      </c>
      <c r="C21" s="210"/>
      <c r="D21" s="209">
        <f t="shared" si="14"/>
        <v>0</v>
      </c>
      <c r="E21" s="209">
        <f t="shared" si="0"/>
        <v>0</v>
      </c>
      <c r="F21" s="209">
        <f t="shared" si="1"/>
        <v>0</v>
      </c>
      <c r="G21" s="209">
        <f t="shared" si="2"/>
        <v>0</v>
      </c>
      <c r="H21" s="209">
        <f t="shared" si="3"/>
        <v>0</v>
      </c>
      <c r="I21" s="209">
        <f t="shared" si="4"/>
        <v>0</v>
      </c>
      <c r="J21" s="209">
        <f t="shared" si="5"/>
        <v>0</v>
      </c>
      <c r="K21" s="209">
        <f t="shared" si="6"/>
        <v>0</v>
      </c>
      <c r="L21" s="209">
        <f t="shared" si="7"/>
        <v>0</v>
      </c>
      <c r="M21" s="209">
        <f t="shared" si="8"/>
        <v>0</v>
      </c>
      <c r="N21" s="209">
        <f t="shared" si="9"/>
        <v>0</v>
      </c>
      <c r="O21" s="209">
        <f t="shared" si="10"/>
        <v>0</v>
      </c>
      <c r="P21" s="219">
        <f t="shared" si="11"/>
        <v>0</v>
      </c>
    </row>
    <row r="22" spans="1:16" ht="12.75">
      <c r="A22" s="59">
        <v>20</v>
      </c>
      <c r="B22" s="195" t="s">
        <v>25</v>
      </c>
      <c r="C22" s="210"/>
      <c r="D22" s="209">
        <f t="shared" si="14"/>
        <v>0</v>
      </c>
      <c r="E22" s="209">
        <f t="shared" si="0"/>
        <v>0</v>
      </c>
      <c r="F22" s="209">
        <f t="shared" si="1"/>
        <v>0</v>
      </c>
      <c r="G22" s="209">
        <f t="shared" si="2"/>
        <v>0</v>
      </c>
      <c r="H22" s="209">
        <f t="shared" si="3"/>
        <v>0</v>
      </c>
      <c r="I22" s="209">
        <f t="shared" si="4"/>
        <v>0</v>
      </c>
      <c r="J22" s="209">
        <f t="shared" si="5"/>
        <v>0</v>
      </c>
      <c r="K22" s="209">
        <f t="shared" si="6"/>
        <v>0</v>
      </c>
      <c r="L22" s="209">
        <f t="shared" si="7"/>
        <v>0</v>
      </c>
      <c r="M22" s="209">
        <f t="shared" si="8"/>
        <v>0</v>
      </c>
      <c r="N22" s="209">
        <f t="shared" si="9"/>
        <v>0</v>
      </c>
      <c r="O22" s="209">
        <f t="shared" si="10"/>
        <v>0</v>
      </c>
      <c r="P22" s="219">
        <f t="shared" si="11"/>
        <v>0</v>
      </c>
    </row>
    <row r="23" spans="1:16" ht="12.75">
      <c r="A23" s="59">
        <v>21</v>
      </c>
      <c r="B23" s="221" t="s">
        <v>26</v>
      </c>
      <c r="C23" s="222">
        <f aca="true" t="shared" si="15" ref="C23:O23">SUM(C24:C27)</f>
        <v>8514</v>
      </c>
      <c r="D23" s="222">
        <f t="shared" si="15"/>
        <v>709.5</v>
      </c>
      <c r="E23" s="222">
        <f t="shared" si="15"/>
        <v>709.5</v>
      </c>
      <c r="F23" s="222">
        <f t="shared" si="15"/>
        <v>709.5</v>
      </c>
      <c r="G23" s="222">
        <f t="shared" si="15"/>
        <v>709.5</v>
      </c>
      <c r="H23" s="222">
        <f t="shared" si="15"/>
        <v>709.5</v>
      </c>
      <c r="I23" s="222">
        <f t="shared" si="15"/>
        <v>709.5</v>
      </c>
      <c r="J23" s="222">
        <f t="shared" si="15"/>
        <v>709.5</v>
      </c>
      <c r="K23" s="222">
        <f t="shared" si="15"/>
        <v>709.5</v>
      </c>
      <c r="L23" s="222">
        <f t="shared" si="15"/>
        <v>709.5</v>
      </c>
      <c r="M23" s="222">
        <f t="shared" si="15"/>
        <v>709.5</v>
      </c>
      <c r="N23" s="222">
        <f t="shared" si="15"/>
        <v>709.5</v>
      </c>
      <c r="O23" s="222">
        <f t="shared" si="15"/>
        <v>709.5</v>
      </c>
      <c r="P23" s="219">
        <f t="shared" si="11"/>
        <v>8514</v>
      </c>
    </row>
    <row r="24" spans="1:16" ht="25.5">
      <c r="A24" s="59">
        <v>22</v>
      </c>
      <c r="B24" s="199" t="s">
        <v>27</v>
      </c>
      <c r="C24" s="211"/>
      <c r="D24" s="209">
        <f aca="true" t="shared" si="16" ref="D24:D32">C24/12</f>
        <v>0</v>
      </c>
      <c r="E24" s="209">
        <f t="shared" si="0"/>
        <v>0</v>
      </c>
      <c r="F24" s="209">
        <f t="shared" si="1"/>
        <v>0</v>
      </c>
      <c r="G24" s="209">
        <f t="shared" si="2"/>
        <v>0</v>
      </c>
      <c r="H24" s="209">
        <f t="shared" si="3"/>
        <v>0</v>
      </c>
      <c r="I24" s="209">
        <f t="shared" si="4"/>
        <v>0</v>
      </c>
      <c r="J24" s="209">
        <f t="shared" si="5"/>
        <v>0</v>
      </c>
      <c r="K24" s="209">
        <f t="shared" si="6"/>
        <v>0</v>
      </c>
      <c r="L24" s="209">
        <f t="shared" si="7"/>
        <v>0</v>
      </c>
      <c r="M24" s="209">
        <f t="shared" si="8"/>
        <v>0</v>
      </c>
      <c r="N24" s="209">
        <f t="shared" si="9"/>
        <v>0</v>
      </c>
      <c r="O24" s="209">
        <f t="shared" si="10"/>
        <v>0</v>
      </c>
      <c r="P24" s="219">
        <f t="shared" si="11"/>
        <v>0</v>
      </c>
    </row>
    <row r="25" spans="1:16" ht="12.75">
      <c r="A25" s="59">
        <v>23</v>
      </c>
      <c r="B25" s="199" t="s">
        <v>28</v>
      </c>
      <c r="C25" s="211"/>
      <c r="D25" s="209">
        <f t="shared" si="16"/>
        <v>0</v>
      </c>
      <c r="E25" s="209">
        <f t="shared" si="0"/>
        <v>0</v>
      </c>
      <c r="F25" s="209">
        <f t="shared" si="1"/>
        <v>0</v>
      </c>
      <c r="G25" s="209">
        <f t="shared" si="2"/>
        <v>0</v>
      </c>
      <c r="H25" s="209">
        <f t="shared" si="3"/>
        <v>0</v>
      </c>
      <c r="I25" s="209">
        <f t="shared" si="4"/>
        <v>0</v>
      </c>
      <c r="J25" s="209">
        <f t="shared" si="5"/>
        <v>0</v>
      </c>
      <c r="K25" s="209">
        <f t="shared" si="6"/>
        <v>0</v>
      </c>
      <c r="L25" s="209">
        <f t="shared" si="7"/>
        <v>0</v>
      </c>
      <c r="M25" s="209">
        <f t="shared" si="8"/>
        <v>0</v>
      </c>
      <c r="N25" s="209">
        <f t="shared" si="9"/>
        <v>0</v>
      </c>
      <c r="O25" s="209">
        <f t="shared" si="10"/>
        <v>0</v>
      </c>
      <c r="P25" s="219">
        <f t="shared" si="11"/>
        <v>0</v>
      </c>
    </row>
    <row r="26" spans="1:16" ht="12.75">
      <c r="A26" s="59">
        <v>24</v>
      </c>
      <c r="B26" s="199" t="s">
        <v>29</v>
      </c>
      <c r="C26" s="211">
        <v>5376</v>
      </c>
      <c r="D26" s="209">
        <f t="shared" si="16"/>
        <v>448</v>
      </c>
      <c r="E26" s="209">
        <f t="shared" si="0"/>
        <v>448</v>
      </c>
      <c r="F26" s="209">
        <f t="shared" si="1"/>
        <v>448</v>
      </c>
      <c r="G26" s="209">
        <f t="shared" si="2"/>
        <v>448</v>
      </c>
      <c r="H26" s="209">
        <f t="shared" si="3"/>
        <v>448</v>
      </c>
      <c r="I26" s="209">
        <f t="shared" si="4"/>
        <v>448</v>
      </c>
      <c r="J26" s="209">
        <f t="shared" si="5"/>
        <v>448</v>
      </c>
      <c r="K26" s="209">
        <f t="shared" si="6"/>
        <v>448</v>
      </c>
      <c r="L26" s="209">
        <f t="shared" si="7"/>
        <v>448</v>
      </c>
      <c r="M26" s="209">
        <f t="shared" si="8"/>
        <v>448</v>
      </c>
      <c r="N26" s="209">
        <f t="shared" si="9"/>
        <v>448</v>
      </c>
      <c r="O26" s="209">
        <f t="shared" si="10"/>
        <v>448</v>
      </c>
      <c r="P26" s="219">
        <f t="shared" si="11"/>
        <v>5376</v>
      </c>
    </row>
    <row r="27" spans="1:16" ht="12.75">
      <c r="A27" s="75">
        <v>26</v>
      </c>
      <c r="B27" s="199" t="s">
        <v>30</v>
      </c>
      <c r="C27" s="211">
        <v>3138</v>
      </c>
      <c r="D27" s="209">
        <f t="shared" si="16"/>
        <v>261.5</v>
      </c>
      <c r="E27" s="209">
        <f t="shared" si="0"/>
        <v>261.5</v>
      </c>
      <c r="F27" s="209">
        <f t="shared" si="1"/>
        <v>261.5</v>
      </c>
      <c r="G27" s="209">
        <f t="shared" si="2"/>
        <v>261.5</v>
      </c>
      <c r="H27" s="209">
        <f t="shared" si="3"/>
        <v>261.5</v>
      </c>
      <c r="I27" s="209">
        <f t="shared" si="4"/>
        <v>261.5</v>
      </c>
      <c r="J27" s="209">
        <f t="shared" si="5"/>
        <v>261.5</v>
      </c>
      <c r="K27" s="209">
        <f t="shared" si="6"/>
        <v>261.5</v>
      </c>
      <c r="L27" s="209">
        <f t="shared" si="7"/>
        <v>261.5</v>
      </c>
      <c r="M27" s="209">
        <f t="shared" si="8"/>
        <v>261.5</v>
      </c>
      <c r="N27" s="209">
        <f t="shared" si="9"/>
        <v>261.5</v>
      </c>
      <c r="O27" s="209">
        <f t="shared" si="10"/>
        <v>261.5</v>
      </c>
      <c r="P27" s="219">
        <f t="shared" si="11"/>
        <v>3138</v>
      </c>
    </row>
    <row r="28" spans="1:16" ht="12.75">
      <c r="A28" s="75"/>
      <c r="B28" s="423" t="s">
        <v>655</v>
      </c>
      <c r="C28" s="424">
        <v>110663</v>
      </c>
      <c r="D28" s="425">
        <f>C28/12</f>
        <v>9221.916666666666</v>
      </c>
      <c r="E28" s="425">
        <f>C28/12</f>
        <v>9221.916666666666</v>
      </c>
      <c r="F28" s="425">
        <f t="shared" si="1"/>
        <v>9221.916666666666</v>
      </c>
      <c r="G28" s="425">
        <f t="shared" si="2"/>
        <v>9221.916666666666</v>
      </c>
      <c r="H28" s="425">
        <f t="shared" si="3"/>
        <v>9221.916666666666</v>
      </c>
      <c r="I28" s="425">
        <f t="shared" si="4"/>
        <v>9221.916666666666</v>
      </c>
      <c r="J28" s="425">
        <f t="shared" si="5"/>
        <v>9221.916666666666</v>
      </c>
      <c r="K28" s="425">
        <f t="shared" si="6"/>
        <v>9221.916666666666</v>
      </c>
      <c r="L28" s="425">
        <f t="shared" si="7"/>
        <v>9221.916666666666</v>
      </c>
      <c r="M28" s="425">
        <f t="shared" si="8"/>
        <v>9221.916666666666</v>
      </c>
      <c r="N28" s="425">
        <f t="shared" si="9"/>
        <v>9221.916666666666</v>
      </c>
      <c r="O28" s="425">
        <f t="shared" si="10"/>
        <v>9221.916666666666</v>
      </c>
      <c r="P28" s="219">
        <f t="shared" si="11"/>
        <v>110663.00000000001</v>
      </c>
    </row>
    <row r="29" spans="1:16" ht="12.75">
      <c r="A29" s="75">
        <v>27</v>
      </c>
      <c r="B29" s="201" t="s">
        <v>32</v>
      </c>
      <c r="C29" s="210">
        <f aca="true" t="shared" si="17" ref="C29:O29">C30+C32+C31</f>
        <v>404330</v>
      </c>
      <c r="D29" s="210">
        <f t="shared" si="17"/>
        <v>33615.083333333336</v>
      </c>
      <c r="E29" s="210">
        <f t="shared" si="17"/>
        <v>33615.083333333336</v>
      </c>
      <c r="F29" s="210">
        <f t="shared" si="17"/>
        <v>33695.083333333336</v>
      </c>
      <c r="G29" s="210">
        <f t="shared" si="17"/>
        <v>33615.083333333336</v>
      </c>
      <c r="H29" s="210">
        <f t="shared" si="17"/>
        <v>34484.083333333336</v>
      </c>
      <c r="I29" s="210">
        <f t="shared" si="17"/>
        <v>33615.083333333336</v>
      </c>
      <c r="J29" s="210">
        <f t="shared" si="17"/>
        <v>33615.083333333336</v>
      </c>
      <c r="K29" s="210">
        <f t="shared" si="17"/>
        <v>33615.083333333336</v>
      </c>
      <c r="L29" s="210">
        <f t="shared" si="17"/>
        <v>33615.083333333336</v>
      </c>
      <c r="M29" s="210">
        <f t="shared" si="17"/>
        <v>33615.083333333336</v>
      </c>
      <c r="N29" s="210">
        <f t="shared" si="17"/>
        <v>33615.083333333336</v>
      </c>
      <c r="O29" s="210">
        <f t="shared" si="17"/>
        <v>33615.083333333336</v>
      </c>
      <c r="P29" s="219">
        <f t="shared" si="11"/>
        <v>404329.99999999994</v>
      </c>
    </row>
    <row r="30" spans="1:16" ht="12.75">
      <c r="A30" s="75">
        <v>28</v>
      </c>
      <c r="B30" s="200" t="s">
        <v>656</v>
      </c>
      <c r="C30" s="210">
        <v>80</v>
      </c>
      <c r="D30" s="209"/>
      <c r="E30" s="209"/>
      <c r="F30" s="209">
        <v>80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19">
        <f t="shared" si="11"/>
        <v>80</v>
      </c>
    </row>
    <row r="31" spans="1:16" ht="12.75">
      <c r="A31" s="75"/>
      <c r="B31" s="200" t="s">
        <v>772</v>
      </c>
      <c r="C31" s="210">
        <v>869</v>
      </c>
      <c r="D31" s="209"/>
      <c r="E31" s="209"/>
      <c r="F31" s="209"/>
      <c r="G31" s="209"/>
      <c r="H31" s="209">
        <v>869</v>
      </c>
      <c r="I31" s="209"/>
      <c r="J31" s="209"/>
      <c r="K31" s="209"/>
      <c r="L31" s="209"/>
      <c r="M31" s="209"/>
      <c r="N31" s="209"/>
      <c r="O31" s="209"/>
      <c r="P31" s="219">
        <f t="shared" si="11"/>
        <v>869</v>
      </c>
    </row>
    <row r="32" spans="1:16" ht="12.75">
      <c r="A32" s="75">
        <v>29</v>
      </c>
      <c r="B32" s="200" t="s">
        <v>657</v>
      </c>
      <c r="C32" s="210">
        <v>403381</v>
      </c>
      <c r="D32" s="209">
        <f t="shared" si="16"/>
        <v>33615.083333333336</v>
      </c>
      <c r="E32" s="209">
        <f t="shared" si="0"/>
        <v>33615.083333333336</v>
      </c>
      <c r="F32" s="209">
        <f t="shared" si="1"/>
        <v>33615.083333333336</v>
      </c>
      <c r="G32" s="209">
        <f t="shared" si="2"/>
        <v>33615.083333333336</v>
      </c>
      <c r="H32" s="209">
        <f t="shared" si="3"/>
        <v>33615.083333333336</v>
      </c>
      <c r="I32" s="209">
        <f t="shared" si="4"/>
        <v>33615.083333333336</v>
      </c>
      <c r="J32" s="209">
        <f t="shared" si="5"/>
        <v>33615.083333333336</v>
      </c>
      <c r="K32" s="209">
        <f t="shared" si="6"/>
        <v>33615.083333333336</v>
      </c>
      <c r="L32" s="209">
        <f t="shared" si="7"/>
        <v>33615.083333333336</v>
      </c>
      <c r="M32" s="209">
        <f t="shared" si="8"/>
        <v>33615.083333333336</v>
      </c>
      <c r="N32" s="209">
        <f t="shared" si="9"/>
        <v>33615.083333333336</v>
      </c>
      <c r="O32" s="209">
        <f t="shared" si="10"/>
        <v>33615.083333333336</v>
      </c>
      <c r="P32" s="219">
        <f t="shared" si="11"/>
        <v>403380.99999999994</v>
      </c>
    </row>
    <row r="33" spans="1:16" ht="21.75" customHeight="1">
      <c r="A33" s="75">
        <v>30</v>
      </c>
      <c r="B33" s="202" t="s">
        <v>31</v>
      </c>
      <c r="C33" s="214">
        <f>C7+C8+C9+C10+C11+C15+C18+C19+C23+C28+C29</f>
        <v>1407733</v>
      </c>
      <c r="D33" s="214">
        <f aca="true" t="shared" si="18" ref="D33:O33">D7+D8+D9+D10+D11+D15+D18+D19+D23+D28+D29</f>
        <v>117232</v>
      </c>
      <c r="E33" s="214">
        <f t="shared" si="18"/>
        <v>117232</v>
      </c>
      <c r="F33" s="214">
        <f t="shared" si="18"/>
        <v>117312</v>
      </c>
      <c r="G33" s="214">
        <f t="shared" si="18"/>
        <v>117232</v>
      </c>
      <c r="H33" s="214">
        <f t="shared" si="18"/>
        <v>118101</v>
      </c>
      <c r="I33" s="214">
        <f t="shared" si="18"/>
        <v>117232</v>
      </c>
      <c r="J33" s="214">
        <f t="shared" si="18"/>
        <v>117232</v>
      </c>
      <c r="K33" s="214">
        <f t="shared" si="18"/>
        <v>117232</v>
      </c>
      <c r="L33" s="214">
        <f t="shared" si="18"/>
        <v>117232</v>
      </c>
      <c r="M33" s="214">
        <f t="shared" si="18"/>
        <v>117232</v>
      </c>
      <c r="N33" s="214">
        <f t="shared" si="18"/>
        <v>117232</v>
      </c>
      <c r="O33" s="214">
        <f t="shared" si="18"/>
        <v>117232</v>
      </c>
      <c r="P33" s="219">
        <f t="shared" si="11"/>
        <v>1407733</v>
      </c>
    </row>
    <row r="34" spans="1:16" ht="12.75">
      <c r="A34" s="75">
        <v>31</v>
      </c>
      <c r="B34" s="203" t="s">
        <v>32</v>
      </c>
      <c r="C34" s="215"/>
      <c r="D34" s="209">
        <f>C34/12</f>
        <v>0</v>
      </c>
      <c r="E34" s="209">
        <f t="shared" si="0"/>
        <v>0</v>
      </c>
      <c r="F34" s="209">
        <f t="shared" si="1"/>
        <v>0</v>
      </c>
      <c r="G34" s="209">
        <f t="shared" si="2"/>
        <v>0</v>
      </c>
      <c r="H34" s="209">
        <f t="shared" si="3"/>
        <v>0</v>
      </c>
      <c r="I34" s="209">
        <f t="shared" si="4"/>
        <v>0</v>
      </c>
      <c r="J34" s="209">
        <f t="shared" si="5"/>
        <v>0</v>
      </c>
      <c r="K34" s="209">
        <f t="shared" si="6"/>
        <v>0</v>
      </c>
      <c r="L34" s="209">
        <f t="shared" si="7"/>
        <v>0</v>
      </c>
      <c r="M34" s="209">
        <f t="shared" si="8"/>
        <v>0</v>
      </c>
      <c r="N34" s="209">
        <f t="shared" si="9"/>
        <v>0</v>
      </c>
      <c r="O34" s="209">
        <f t="shared" si="10"/>
        <v>0</v>
      </c>
      <c r="P34" s="219">
        <f t="shared" si="11"/>
        <v>0</v>
      </c>
    </row>
    <row r="35" spans="1:16" ht="24" customHeight="1">
      <c r="A35" s="75">
        <v>32</v>
      </c>
      <c r="B35" s="204" t="s">
        <v>33</v>
      </c>
      <c r="C35" s="216">
        <f>C33+C34</f>
        <v>1407733</v>
      </c>
      <c r="D35" s="216">
        <f aca="true" t="shared" si="19" ref="D35:O35">D33+D34</f>
        <v>117232</v>
      </c>
      <c r="E35" s="216">
        <f t="shared" si="19"/>
        <v>117232</v>
      </c>
      <c r="F35" s="216">
        <f t="shared" si="19"/>
        <v>117312</v>
      </c>
      <c r="G35" s="216">
        <f t="shared" si="19"/>
        <v>117232</v>
      </c>
      <c r="H35" s="216">
        <f t="shared" si="19"/>
        <v>118101</v>
      </c>
      <c r="I35" s="216">
        <f t="shared" si="19"/>
        <v>117232</v>
      </c>
      <c r="J35" s="216">
        <f t="shared" si="19"/>
        <v>117232</v>
      </c>
      <c r="K35" s="216">
        <f t="shared" si="19"/>
        <v>117232</v>
      </c>
      <c r="L35" s="216">
        <f t="shared" si="19"/>
        <v>117232</v>
      </c>
      <c r="M35" s="216">
        <f t="shared" si="19"/>
        <v>117232</v>
      </c>
      <c r="N35" s="216">
        <f t="shared" si="19"/>
        <v>117232</v>
      </c>
      <c r="O35" s="216">
        <f t="shared" si="19"/>
        <v>117232</v>
      </c>
      <c r="P35" s="219">
        <f t="shared" si="11"/>
        <v>1407733</v>
      </c>
    </row>
    <row r="36" spans="1:16" ht="12.75">
      <c r="A36" s="75">
        <v>33</v>
      </c>
      <c r="B36" s="200" t="s">
        <v>34</v>
      </c>
      <c r="C36" s="212">
        <v>78773</v>
      </c>
      <c r="D36" s="209">
        <f aca="true" t="shared" si="20" ref="D36:D45">C36/12</f>
        <v>6564.416666666667</v>
      </c>
      <c r="E36" s="209">
        <f t="shared" si="0"/>
        <v>6564.416666666667</v>
      </c>
      <c r="F36" s="209">
        <f t="shared" si="1"/>
        <v>6564.416666666667</v>
      </c>
      <c r="G36" s="209">
        <f t="shared" si="2"/>
        <v>6564.416666666667</v>
      </c>
      <c r="H36" s="209">
        <f t="shared" si="3"/>
        <v>6564.416666666667</v>
      </c>
      <c r="I36" s="209">
        <f t="shared" si="4"/>
        <v>6564.416666666667</v>
      </c>
      <c r="J36" s="209">
        <f t="shared" si="5"/>
        <v>6564.416666666667</v>
      </c>
      <c r="K36" s="209">
        <f t="shared" si="6"/>
        <v>6564.416666666667</v>
      </c>
      <c r="L36" s="209">
        <f t="shared" si="7"/>
        <v>6564.416666666667</v>
      </c>
      <c r="M36" s="209">
        <f t="shared" si="8"/>
        <v>6564.416666666667</v>
      </c>
      <c r="N36" s="209">
        <f t="shared" si="9"/>
        <v>6564.416666666667</v>
      </c>
      <c r="O36" s="209">
        <f t="shared" si="10"/>
        <v>6564.416666666667</v>
      </c>
      <c r="P36" s="219">
        <f t="shared" si="11"/>
        <v>78773</v>
      </c>
    </row>
    <row r="37" spans="1:16" ht="12.75">
      <c r="A37" s="75">
        <v>34</v>
      </c>
      <c r="B37" s="200" t="s">
        <v>41</v>
      </c>
      <c r="C37" s="212">
        <v>212727</v>
      </c>
      <c r="D37" s="209">
        <f t="shared" si="20"/>
        <v>17727.25</v>
      </c>
      <c r="E37" s="209">
        <f t="shared" si="0"/>
        <v>17727.25</v>
      </c>
      <c r="F37" s="209">
        <f t="shared" si="1"/>
        <v>17727.25</v>
      </c>
      <c r="G37" s="209">
        <f t="shared" si="2"/>
        <v>17727.25</v>
      </c>
      <c r="H37" s="209">
        <f t="shared" si="3"/>
        <v>17727.25</v>
      </c>
      <c r="I37" s="209">
        <f t="shared" si="4"/>
        <v>17727.25</v>
      </c>
      <c r="J37" s="209">
        <f t="shared" si="5"/>
        <v>17727.25</v>
      </c>
      <c r="K37" s="209">
        <f t="shared" si="6"/>
        <v>17727.25</v>
      </c>
      <c r="L37" s="209">
        <f t="shared" si="7"/>
        <v>17727.25</v>
      </c>
      <c r="M37" s="209">
        <f t="shared" si="8"/>
        <v>17727.25</v>
      </c>
      <c r="N37" s="209">
        <f t="shared" si="9"/>
        <v>17727.25</v>
      </c>
      <c r="O37" s="209">
        <f t="shared" si="10"/>
        <v>17727.25</v>
      </c>
      <c r="P37" s="219">
        <f t="shared" si="11"/>
        <v>212727</v>
      </c>
    </row>
    <row r="38" spans="1:16" ht="12.75">
      <c r="A38" s="75">
        <v>35</v>
      </c>
      <c r="B38" s="199" t="s">
        <v>659</v>
      </c>
      <c r="C38" s="211">
        <v>405292</v>
      </c>
      <c r="D38" s="209">
        <f t="shared" si="20"/>
        <v>33774.333333333336</v>
      </c>
      <c r="E38" s="209">
        <f t="shared" si="0"/>
        <v>33774.333333333336</v>
      </c>
      <c r="F38" s="209">
        <f t="shared" si="1"/>
        <v>33774.333333333336</v>
      </c>
      <c r="G38" s="209">
        <f t="shared" si="2"/>
        <v>33774.333333333336</v>
      </c>
      <c r="H38" s="209">
        <f t="shared" si="3"/>
        <v>33774.333333333336</v>
      </c>
      <c r="I38" s="209">
        <f t="shared" si="4"/>
        <v>33774.333333333336</v>
      </c>
      <c r="J38" s="209">
        <f t="shared" si="5"/>
        <v>33774.333333333336</v>
      </c>
      <c r="K38" s="209">
        <f t="shared" si="6"/>
        <v>33774.333333333336</v>
      </c>
      <c r="L38" s="209">
        <f t="shared" si="7"/>
        <v>33774.333333333336</v>
      </c>
      <c r="M38" s="209">
        <f t="shared" si="8"/>
        <v>33774.333333333336</v>
      </c>
      <c r="N38" s="209">
        <f t="shared" si="9"/>
        <v>33774.333333333336</v>
      </c>
      <c r="O38" s="209">
        <f t="shared" si="10"/>
        <v>33774.333333333336</v>
      </c>
      <c r="P38" s="219">
        <f t="shared" si="11"/>
        <v>405291.99999999994</v>
      </c>
    </row>
    <row r="39" spans="1:16" ht="12.75">
      <c r="A39" s="75">
        <v>36</v>
      </c>
      <c r="B39" s="205" t="s">
        <v>36</v>
      </c>
      <c r="C39" s="217">
        <v>98713</v>
      </c>
      <c r="D39" s="209">
        <f t="shared" si="20"/>
        <v>8226.083333333334</v>
      </c>
      <c r="E39" s="209">
        <f t="shared" si="0"/>
        <v>8226.083333333334</v>
      </c>
      <c r="F39" s="209">
        <f t="shared" si="1"/>
        <v>8226.083333333334</v>
      </c>
      <c r="G39" s="209">
        <f t="shared" si="2"/>
        <v>8226.083333333334</v>
      </c>
      <c r="H39" s="209">
        <f t="shared" si="3"/>
        <v>8226.083333333334</v>
      </c>
      <c r="I39" s="209">
        <f t="shared" si="4"/>
        <v>8226.083333333334</v>
      </c>
      <c r="J39" s="209">
        <f t="shared" si="5"/>
        <v>8226.083333333334</v>
      </c>
      <c r="K39" s="209">
        <f t="shared" si="6"/>
        <v>8226.083333333334</v>
      </c>
      <c r="L39" s="209">
        <f t="shared" si="7"/>
        <v>8226.083333333334</v>
      </c>
      <c r="M39" s="209">
        <f t="shared" si="8"/>
        <v>8226.083333333334</v>
      </c>
      <c r="N39" s="209">
        <f t="shared" si="9"/>
        <v>8226.083333333334</v>
      </c>
      <c r="O39" s="209">
        <f t="shared" si="10"/>
        <v>8226.083333333334</v>
      </c>
      <c r="P39" s="219">
        <f t="shared" si="11"/>
        <v>98712.99999999999</v>
      </c>
    </row>
    <row r="40" spans="1:16" ht="12.75">
      <c r="A40" s="75">
        <v>37</v>
      </c>
      <c r="B40" s="205" t="s">
        <v>660</v>
      </c>
      <c r="C40" s="217">
        <v>156</v>
      </c>
      <c r="D40" s="209">
        <f t="shared" si="20"/>
        <v>13</v>
      </c>
      <c r="E40" s="209">
        <f t="shared" si="0"/>
        <v>13</v>
      </c>
      <c r="F40" s="209">
        <f t="shared" si="1"/>
        <v>13</v>
      </c>
      <c r="G40" s="209">
        <f t="shared" si="2"/>
        <v>13</v>
      </c>
      <c r="H40" s="209">
        <f t="shared" si="3"/>
        <v>13</v>
      </c>
      <c r="I40" s="209">
        <f t="shared" si="4"/>
        <v>13</v>
      </c>
      <c r="J40" s="209">
        <f t="shared" si="5"/>
        <v>13</v>
      </c>
      <c r="K40" s="209">
        <f t="shared" si="6"/>
        <v>13</v>
      </c>
      <c r="L40" s="209">
        <f t="shared" si="7"/>
        <v>13</v>
      </c>
      <c r="M40" s="209">
        <f t="shared" si="8"/>
        <v>13</v>
      </c>
      <c r="N40" s="209">
        <f t="shared" si="9"/>
        <v>13</v>
      </c>
      <c r="O40" s="209">
        <f t="shared" si="10"/>
        <v>13</v>
      </c>
      <c r="P40" s="219">
        <f t="shared" si="11"/>
        <v>156</v>
      </c>
    </row>
    <row r="41" spans="1:16" ht="12.75">
      <c r="A41" s="75">
        <v>38</v>
      </c>
      <c r="B41" s="205" t="s">
        <v>661</v>
      </c>
      <c r="C41" s="217">
        <v>1221</v>
      </c>
      <c r="D41" s="209">
        <f t="shared" si="20"/>
        <v>101.75</v>
      </c>
      <c r="E41" s="209">
        <f t="shared" si="0"/>
        <v>101.75</v>
      </c>
      <c r="F41" s="209">
        <f t="shared" si="1"/>
        <v>101.75</v>
      </c>
      <c r="G41" s="209">
        <f t="shared" si="2"/>
        <v>101.75</v>
      </c>
      <c r="H41" s="209">
        <f t="shared" si="3"/>
        <v>101.75</v>
      </c>
      <c r="I41" s="209">
        <f t="shared" si="4"/>
        <v>101.75</v>
      </c>
      <c r="J41" s="209">
        <f t="shared" si="5"/>
        <v>101.75</v>
      </c>
      <c r="K41" s="209">
        <f t="shared" si="6"/>
        <v>101.75</v>
      </c>
      <c r="L41" s="209">
        <f t="shared" si="7"/>
        <v>101.75</v>
      </c>
      <c r="M41" s="209">
        <f t="shared" si="8"/>
        <v>101.75</v>
      </c>
      <c r="N41" s="209">
        <f t="shared" si="9"/>
        <v>101.75</v>
      </c>
      <c r="O41" s="209">
        <f t="shared" si="10"/>
        <v>101.75</v>
      </c>
      <c r="P41" s="219">
        <f t="shared" si="11"/>
        <v>1221</v>
      </c>
    </row>
    <row r="42" spans="1:16" ht="12.75">
      <c r="A42" s="75">
        <v>39</v>
      </c>
      <c r="B42" s="205" t="s">
        <v>662</v>
      </c>
      <c r="C42" s="217">
        <v>50404</v>
      </c>
      <c r="D42" s="209">
        <f t="shared" si="20"/>
        <v>4200.333333333333</v>
      </c>
      <c r="E42" s="209">
        <f>C42/12</f>
        <v>4200.333333333333</v>
      </c>
      <c r="F42" s="209">
        <f>C42/12</f>
        <v>4200.333333333333</v>
      </c>
      <c r="G42" s="209">
        <f>C42/12</f>
        <v>4200.333333333333</v>
      </c>
      <c r="H42" s="209">
        <f>C42/12</f>
        <v>4200.333333333333</v>
      </c>
      <c r="I42" s="209">
        <f>C42/12</f>
        <v>4200.333333333333</v>
      </c>
      <c r="J42" s="209">
        <f>C42/12</f>
        <v>4200.333333333333</v>
      </c>
      <c r="K42" s="209">
        <f>C42/12</f>
        <v>4200.333333333333</v>
      </c>
      <c r="L42" s="209">
        <f>C42/12</f>
        <v>4200.333333333333</v>
      </c>
      <c r="M42" s="209">
        <f>C42/12</f>
        <v>4200.333333333333</v>
      </c>
      <c r="N42" s="209">
        <f>C42/12</f>
        <v>4200.333333333333</v>
      </c>
      <c r="O42" s="209">
        <f>C42/12</f>
        <v>4200.333333333333</v>
      </c>
      <c r="P42" s="219">
        <f>SUM(D42:O42)</f>
        <v>50404.00000000001</v>
      </c>
    </row>
    <row r="43" spans="1:16" ht="12.75">
      <c r="A43" s="75">
        <v>40</v>
      </c>
      <c r="B43" s="205" t="s">
        <v>663</v>
      </c>
      <c r="C43" s="217">
        <v>1140</v>
      </c>
      <c r="D43" s="209">
        <f t="shared" si="20"/>
        <v>95</v>
      </c>
      <c r="E43" s="209">
        <f t="shared" si="0"/>
        <v>95</v>
      </c>
      <c r="F43" s="209">
        <f t="shared" si="1"/>
        <v>95</v>
      </c>
      <c r="G43" s="209">
        <f t="shared" si="2"/>
        <v>95</v>
      </c>
      <c r="H43" s="209">
        <f t="shared" si="3"/>
        <v>95</v>
      </c>
      <c r="I43" s="209">
        <f t="shared" si="4"/>
        <v>95</v>
      </c>
      <c r="J43" s="209">
        <f t="shared" si="5"/>
        <v>95</v>
      </c>
      <c r="K43" s="209">
        <f t="shared" si="6"/>
        <v>95</v>
      </c>
      <c r="L43" s="209">
        <f t="shared" si="7"/>
        <v>95</v>
      </c>
      <c r="M43" s="209">
        <f t="shared" si="8"/>
        <v>95</v>
      </c>
      <c r="N43" s="209">
        <f t="shared" si="9"/>
        <v>95</v>
      </c>
      <c r="O43" s="209">
        <f t="shared" si="10"/>
        <v>95</v>
      </c>
      <c r="P43" s="219">
        <f t="shared" si="11"/>
        <v>1140</v>
      </c>
    </row>
    <row r="44" spans="1:16" ht="12.75">
      <c r="A44" s="75">
        <v>41</v>
      </c>
      <c r="B44" s="205" t="s">
        <v>39</v>
      </c>
      <c r="C44" s="217">
        <v>403381</v>
      </c>
      <c r="D44" s="209">
        <f t="shared" si="20"/>
        <v>33615.083333333336</v>
      </c>
      <c r="E44" s="209">
        <f t="shared" si="0"/>
        <v>33615.083333333336</v>
      </c>
      <c r="F44" s="209">
        <f t="shared" si="1"/>
        <v>33615.083333333336</v>
      </c>
      <c r="G44" s="209">
        <f t="shared" si="2"/>
        <v>33615.083333333336</v>
      </c>
      <c r="H44" s="209">
        <f t="shared" si="3"/>
        <v>33615.083333333336</v>
      </c>
      <c r="I44" s="209">
        <f t="shared" si="4"/>
        <v>33615.083333333336</v>
      </c>
      <c r="J44" s="209">
        <f t="shared" si="5"/>
        <v>33615.083333333336</v>
      </c>
      <c r="K44" s="209">
        <f t="shared" si="6"/>
        <v>33615.083333333336</v>
      </c>
      <c r="L44" s="209">
        <f t="shared" si="7"/>
        <v>33615.083333333336</v>
      </c>
      <c r="M44" s="209">
        <f t="shared" si="8"/>
        <v>33615.083333333336</v>
      </c>
      <c r="N44" s="209">
        <f t="shared" si="9"/>
        <v>33615.083333333336</v>
      </c>
      <c r="O44" s="209">
        <f t="shared" si="10"/>
        <v>33615.083333333336</v>
      </c>
      <c r="P44" s="219">
        <f t="shared" si="11"/>
        <v>403380.99999999994</v>
      </c>
    </row>
    <row r="45" spans="1:16" ht="12.75">
      <c r="A45" s="75">
        <v>42</v>
      </c>
      <c r="B45" s="205" t="s">
        <v>35</v>
      </c>
      <c r="C45" s="217">
        <v>2798</v>
      </c>
      <c r="D45" s="209">
        <f t="shared" si="20"/>
        <v>233.16666666666666</v>
      </c>
      <c r="E45" s="209">
        <f t="shared" si="0"/>
        <v>233.16666666666666</v>
      </c>
      <c r="F45" s="209">
        <f t="shared" si="1"/>
        <v>233.16666666666666</v>
      </c>
      <c r="G45" s="209">
        <f t="shared" si="2"/>
        <v>233.16666666666666</v>
      </c>
      <c r="H45" s="209">
        <f t="shared" si="3"/>
        <v>233.16666666666666</v>
      </c>
      <c r="I45" s="209">
        <f t="shared" si="4"/>
        <v>233.16666666666666</v>
      </c>
      <c r="J45" s="209">
        <f t="shared" si="5"/>
        <v>233.16666666666666</v>
      </c>
      <c r="K45" s="209">
        <f t="shared" si="6"/>
        <v>233.16666666666666</v>
      </c>
      <c r="L45" s="209">
        <f t="shared" si="7"/>
        <v>233.16666666666666</v>
      </c>
      <c r="M45" s="209">
        <f t="shared" si="8"/>
        <v>233.16666666666666</v>
      </c>
      <c r="N45" s="209">
        <f t="shared" si="9"/>
        <v>233.16666666666666</v>
      </c>
      <c r="O45" s="209">
        <f t="shared" si="10"/>
        <v>233.16666666666666</v>
      </c>
      <c r="P45" s="219">
        <f t="shared" si="11"/>
        <v>2797.9999999999995</v>
      </c>
    </row>
    <row r="46" spans="1:16" ht="16.5" customHeight="1">
      <c r="A46" s="75">
        <v>55</v>
      </c>
      <c r="B46" s="202" t="s">
        <v>37</v>
      </c>
      <c r="C46" s="214">
        <f aca="true" t="shared" si="21" ref="C46:O46">SUM(C36:C45)</f>
        <v>1254605</v>
      </c>
      <c r="D46" s="214">
        <f t="shared" si="21"/>
        <v>104550.41666666667</v>
      </c>
      <c r="E46" s="214">
        <f t="shared" si="21"/>
        <v>104550.41666666667</v>
      </c>
      <c r="F46" s="214">
        <f t="shared" si="21"/>
        <v>104550.41666666667</v>
      </c>
      <c r="G46" s="214">
        <f t="shared" si="21"/>
        <v>104550.41666666667</v>
      </c>
      <c r="H46" s="214">
        <f t="shared" si="21"/>
        <v>104550.41666666667</v>
      </c>
      <c r="I46" s="214">
        <f t="shared" si="21"/>
        <v>104550.41666666667</v>
      </c>
      <c r="J46" s="214">
        <f t="shared" si="21"/>
        <v>104550.41666666667</v>
      </c>
      <c r="K46" s="214">
        <f t="shared" si="21"/>
        <v>104550.41666666667</v>
      </c>
      <c r="L46" s="214">
        <f t="shared" si="21"/>
        <v>104550.41666666667</v>
      </c>
      <c r="M46" s="214">
        <f t="shared" si="21"/>
        <v>104550.41666666667</v>
      </c>
      <c r="N46" s="214">
        <f t="shared" si="21"/>
        <v>104550.41666666667</v>
      </c>
      <c r="O46" s="214">
        <f t="shared" si="21"/>
        <v>104550.41666666667</v>
      </c>
      <c r="P46" s="219">
        <f t="shared" si="11"/>
        <v>1254605</v>
      </c>
    </row>
    <row r="47" spans="1:16" ht="25.5">
      <c r="A47" s="75">
        <v>56</v>
      </c>
      <c r="B47" s="203" t="s">
        <v>38</v>
      </c>
      <c r="C47" s="215">
        <v>153128</v>
      </c>
      <c r="D47" s="209">
        <f>C47/12</f>
        <v>12760.666666666666</v>
      </c>
      <c r="E47" s="209">
        <f t="shared" si="0"/>
        <v>12760.666666666666</v>
      </c>
      <c r="F47" s="209">
        <f t="shared" si="1"/>
        <v>12760.666666666666</v>
      </c>
      <c r="G47" s="209">
        <f t="shared" si="2"/>
        <v>12760.666666666666</v>
      </c>
      <c r="H47" s="209">
        <f t="shared" si="3"/>
        <v>12760.666666666666</v>
      </c>
      <c r="I47" s="209">
        <f t="shared" si="4"/>
        <v>12760.666666666666</v>
      </c>
      <c r="J47" s="209">
        <f t="shared" si="5"/>
        <v>12760.666666666666</v>
      </c>
      <c r="K47" s="209">
        <f t="shared" si="6"/>
        <v>12760.666666666666</v>
      </c>
      <c r="L47" s="209">
        <f t="shared" si="7"/>
        <v>12760.666666666666</v>
      </c>
      <c r="M47" s="209">
        <f t="shared" si="8"/>
        <v>12760.666666666666</v>
      </c>
      <c r="N47" s="209">
        <f t="shared" si="9"/>
        <v>12760.666666666666</v>
      </c>
      <c r="O47" s="209">
        <f t="shared" si="10"/>
        <v>12760.666666666666</v>
      </c>
      <c r="P47" s="219">
        <f t="shared" si="11"/>
        <v>153128</v>
      </c>
    </row>
    <row r="48" spans="1:16" ht="18" customHeight="1">
      <c r="A48" s="75">
        <v>58</v>
      </c>
      <c r="B48" s="206" t="s">
        <v>40</v>
      </c>
      <c r="C48" s="218">
        <f>C46+C47</f>
        <v>1407733</v>
      </c>
      <c r="D48" s="218">
        <f aca="true" t="shared" si="22" ref="D48:O48">D46+D47</f>
        <v>117311.08333333334</v>
      </c>
      <c r="E48" s="218">
        <f t="shared" si="22"/>
        <v>117311.08333333334</v>
      </c>
      <c r="F48" s="218">
        <f t="shared" si="22"/>
        <v>117311.08333333334</v>
      </c>
      <c r="G48" s="218">
        <f t="shared" si="22"/>
        <v>117311.08333333334</v>
      </c>
      <c r="H48" s="218">
        <f t="shared" si="22"/>
        <v>117311.08333333334</v>
      </c>
      <c r="I48" s="218">
        <f t="shared" si="22"/>
        <v>117311.08333333334</v>
      </c>
      <c r="J48" s="218">
        <f t="shared" si="22"/>
        <v>117311.08333333334</v>
      </c>
      <c r="K48" s="218">
        <f t="shared" si="22"/>
        <v>117311.08333333334</v>
      </c>
      <c r="L48" s="218">
        <f t="shared" si="22"/>
        <v>117311.08333333334</v>
      </c>
      <c r="M48" s="218">
        <f t="shared" si="22"/>
        <v>117311.08333333334</v>
      </c>
      <c r="N48" s="218">
        <f t="shared" si="22"/>
        <v>117311.08333333334</v>
      </c>
      <c r="O48" s="218">
        <f t="shared" si="22"/>
        <v>117311.08333333334</v>
      </c>
      <c r="P48" s="219">
        <f t="shared" si="11"/>
        <v>1407733</v>
      </c>
    </row>
    <row r="49" spans="2:15" ht="12.75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</row>
    <row r="50" spans="2:15" ht="12.75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2" sqref="F2"/>
    </sheetView>
  </sheetViews>
  <sheetFormatPr defaultColWidth="8.00390625" defaultRowHeight="12.75"/>
  <cols>
    <col min="1" max="1" width="4.140625" style="80" customWidth="1"/>
    <col min="2" max="2" width="44.57421875" style="80" customWidth="1"/>
    <col min="3" max="3" width="15.28125" style="80" customWidth="1"/>
    <col min="4" max="4" width="7.28125" style="80" customWidth="1"/>
    <col min="5" max="5" width="13.7109375" style="80" customWidth="1"/>
    <col min="6" max="6" width="12.7109375" style="80" customWidth="1"/>
    <col min="7" max="7" width="14.28125" style="80" customWidth="1"/>
    <col min="8" max="16384" width="8.00390625" style="80" customWidth="1"/>
  </cols>
  <sheetData>
    <row r="1" spans="2:7" ht="15.75">
      <c r="B1" s="77"/>
      <c r="C1" s="240" t="s">
        <v>44</v>
      </c>
      <c r="D1" s="78"/>
      <c r="E1" s="78"/>
      <c r="F1" t="s">
        <v>415</v>
      </c>
      <c r="G1"/>
    </row>
    <row r="2" spans="2:7" ht="18.75">
      <c r="B2" s="77"/>
      <c r="C2" s="240" t="s">
        <v>523</v>
      </c>
      <c r="D2" s="79"/>
      <c r="E2" s="79"/>
      <c r="F2" s="530" t="s">
        <v>882</v>
      </c>
      <c r="G2"/>
    </row>
    <row r="3" spans="2:7" ht="15.75">
      <c r="B3" s="78"/>
      <c r="C3" s="240" t="s">
        <v>524</v>
      </c>
      <c r="D3" s="78"/>
      <c r="E3" s="247"/>
      <c r="F3"/>
      <c r="G3" s="12" t="s">
        <v>46</v>
      </c>
    </row>
    <row r="4" spans="2:7" ht="16.5" thickBot="1">
      <c r="B4" s="78" t="s">
        <v>47</v>
      </c>
      <c r="C4" s="240" t="s">
        <v>239</v>
      </c>
      <c r="D4" s="78" t="s">
        <v>73</v>
      </c>
      <c r="E4" s="247" t="s">
        <v>74</v>
      </c>
      <c r="F4" s="239" t="s">
        <v>75</v>
      </c>
      <c r="G4" s="248" t="s">
        <v>122</v>
      </c>
    </row>
    <row r="5" spans="1:7" ht="39" thickBot="1">
      <c r="A5" s="80">
        <v>1</v>
      </c>
      <c r="B5" s="249" t="s">
        <v>525</v>
      </c>
      <c r="C5" s="257" t="s">
        <v>516</v>
      </c>
      <c r="D5" s="258" t="s">
        <v>518</v>
      </c>
      <c r="E5" s="259" t="s">
        <v>519</v>
      </c>
      <c r="F5" s="260" t="s">
        <v>517</v>
      </c>
      <c r="G5" s="243" t="s">
        <v>520</v>
      </c>
    </row>
    <row r="6" spans="1:7" ht="12.75">
      <c r="A6" s="80">
        <v>2</v>
      </c>
      <c r="B6" s="250" t="s">
        <v>493</v>
      </c>
      <c r="C6" s="261">
        <v>4580000</v>
      </c>
      <c r="D6" s="262">
        <v>6746</v>
      </c>
      <c r="E6" s="263">
        <v>97939423</v>
      </c>
      <c r="F6" s="264">
        <v>-17818790</v>
      </c>
      <c r="G6" s="244">
        <f>E6+F6</f>
        <v>80120633</v>
      </c>
    </row>
    <row r="7" spans="1:7" ht="12.75">
      <c r="A7" s="80">
        <v>3</v>
      </c>
      <c r="B7" s="250" t="s">
        <v>494</v>
      </c>
      <c r="C7" s="261">
        <v>22261</v>
      </c>
      <c r="D7" s="265"/>
      <c r="E7" s="263">
        <v>8657303</v>
      </c>
      <c r="F7" s="264">
        <f>G7-E7</f>
        <v>-1805913</v>
      </c>
      <c r="G7" s="244">
        <v>6851390</v>
      </c>
    </row>
    <row r="8" spans="1:7" ht="12.75">
      <c r="A8" s="80">
        <v>4</v>
      </c>
      <c r="B8" s="250" t="s">
        <v>495</v>
      </c>
      <c r="C8" s="261"/>
      <c r="D8" s="265"/>
      <c r="E8" s="263">
        <v>18829415</v>
      </c>
      <c r="F8" s="264">
        <f>G8-E8</f>
        <v>-3927892</v>
      </c>
      <c r="G8" s="244">
        <v>14901523</v>
      </c>
    </row>
    <row r="9" spans="1:7" ht="12.75">
      <c r="A9" s="80">
        <v>5</v>
      </c>
      <c r="B9" s="250" t="s">
        <v>496</v>
      </c>
      <c r="C9" s="261"/>
      <c r="D9" s="265"/>
      <c r="E9" s="263">
        <v>1047354</v>
      </c>
      <c r="F9" s="264">
        <f>G9-E9</f>
        <v>-218479</v>
      </c>
      <c r="G9" s="244">
        <v>828875</v>
      </c>
    </row>
    <row r="10" spans="1:7" ht="12.75">
      <c r="A10" s="80">
        <v>6</v>
      </c>
      <c r="B10" s="250" t="s">
        <v>497</v>
      </c>
      <c r="C10" s="261"/>
      <c r="D10" s="265"/>
      <c r="E10" s="263">
        <v>2553100</v>
      </c>
      <c r="F10" s="264">
        <f>G10-E10</f>
        <v>-532577</v>
      </c>
      <c r="G10" s="244">
        <v>2020523</v>
      </c>
    </row>
    <row r="11" spans="1:7" ht="13.5" thickBot="1">
      <c r="A11" s="80">
        <v>7</v>
      </c>
      <c r="B11" s="251" t="s">
        <v>498</v>
      </c>
      <c r="C11" s="261">
        <v>2700</v>
      </c>
      <c r="D11" s="265">
        <v>6074</v>
      </c>
      <c r="E11" s="263">
        <f>C11*D11</f>
        <v>16399800</v>
      </c>
      <c r="F11" s="264"/>
      <c r="G11" s="244">
        <f>C11*D11</f>
        <v>16399800</v>
      </c>
    </row>
    <row r="12" spans="1:7" ht="13.5" thickBot="1">
      <c r="A12" s="80">
        <v>8</v>
      </c>
      <c r="B12" s="252" t="s">
        <v>526</v>
      </c>
      <c r="C12" s="266"/>
      <c r="D12" s="267"/>
      <c r="E12" s="268">
        <f>SUM(E6:E11)</f>
        <v>145426395</v>
      </c>
      <c r="F12" s="269">
        <f>SUM(F6:F11)</f>
        <v>-24303651</v>
      </c>
      <c r="G12" s="245">
        <f>SUM(G6:G11)</f>
        <v>121122744</v>
      </c>
    </row>
    <row r="13" spans="1:7" ht="12.75">
      <c r="A13" s="80">
        <v>9</v>
      </c>
      <c r="B13" s="253" t="s">
        <v>499</v>
      </c>
      <c r="C13" s="261">
        <v>2832000</v>
      </c>
      <c r="D13" s="265">
        <v>20</v>
      </c>
      <c r="E13" s="263"/>
      <c r="F13" s="264"/>
      <c r="G13" s="244">
        <v>37760000</v>
      </c>
    </row>
    <row r="14" spans="1:7" ht="12.75">
      <c r="A14" s="80">
        <v>10</v>
      </c>
      <c r="B14" s="254" t="s">
        <v>500</v>
      </c>
      <c r="C14" s="270">
        <v>1632000</v>
      </c>
      <c r="D14" s="265">
        <v>10</v>
      </c>
      <c r="E14" s="263"/>
      <c r="F14" s="264"/>
      <c r="G14" s="244">
        <v>10880000</v>
      </c>
    </row>
    <row r="15" spans="1:7" ht="12.75">
      <c r="A15" s="80">
        <v>11</v>
      </c>
      <c r="B15" s="253" t="s">
        <v>501</v>
      </c>
      <c r="C15" s="270">
        <v>2832000</v>
      </c>
      <c r="D15" s="265">
        <v>20</v>
      </c>
      <c r="E15" s="263"/>
      <c r="F15" s="264"/>
      <c r="G15" s="244">
        <v>18880000</v>
      </c>
    </row>
    <row r="16" spans="1:7" ht="12.75">
      <c r="A16" s="80">
        <v>12</v>
      </c>
      <c r="B16" s="253" t="s">
        <v>853</v>
      </c>
      <c r="C16" s="270">
        <v>263100</v>
      </c>
      <c r="D16" s="265">
        <v>20</v>
      </c>
      <c r="E16" s="263"/>
      <c r="F16" s="264"/>
      <c r="G16" s="244">
        <f>C16*D16</f>
        <v>5262000</v>
      </c>
    </row>
    <row r="17" spans="1:7" ht="12.75">
      <c r="A17" s="80">
        <v>13</v>
      </c>
      <c r="B17" s="254" t="s">
        <v>502</v>
      </c>
      <c r="C17" s="270">
        <v>1632000</v>
      </c>
      <c r="D17" s="265">
        <v>11</v>
      </c>
      <c r="E17" s="263"/>
      <c r="F17" s="264"/>
      <c r="G17" s="244">
        <v>5984000</v>
      </c>
    </row>
    <row r="18" spans="1:7" ht="12.75">
      <c r="A18" s="80">
        <v>14</v>
      </c>
      <c r="B18" s="254" t="s">
        <v>503</v>
      </c>
      <c r="C18" s="270">
        <v>54000</v>
      </c>
      <c r="D18" s="265">
        <v>227</v>
      </c>
      <c r="E18" s="263"/>
      <c r="F18" s="264"/>
      <c r="G18" s="244">
        <f>C18*D18/12*8</f>
        <v>8172000</v>
      </c>
    </row>
    <row r="19" spans="1:7" ht="12.75">
      <c r="A19" s="80">
        <v>15</v>
      </c>
      <c r="B19" s="254" t="s">
        <v>504</v>
      </c>
      <c r="C19" s="270">
        <v>54000</v>
      </c>
      <c r="D19" s="265">
        <v>213</v>
      </c>
      <c r="E19" s="263"/>
      <c r="F19" s="264"/>
      <c r="G19" s="244">
        <f>C19*D19/12*4</f>
        <v>3834000</v>
      </c>
    </row>
    <row r="20" spans="1:7" ht="12.75">
      <c r="A20" s="80">
        <v>16</v>
      </c>
      <c r="B20" s="255" t="s">
        <v>505</v>
      </c>
      <c r="C20" s="271">
        <v>102000</v>
      </c>
      <c r="D20" s="265">
        <v>79</v>
      </c>
      <c r="E20" s="263"/>
      <c r="F20" s="264"/>
      <c r="G20" s="244">
        <f aca="true" t="shared" si="0" ref="G20:G25">C20*D20</f>
        <v>8058000</v>
      </c>
    </row>
    <row r="21" spans="1:7" ht="12.75">
      <c r="A21" s="80">
        <v>17</v>
      </c>
      <c r="B21" s="255" t="s">
        <v>506</v>
      </c>
      <c r="C21" s="271">
        <v>102000</v>
      </c>
      <c r="D21" s="265">
        <v>20</v>
      </c>
      <c r="E21" s="263"/>
      <c r="F21" s="264"/>
      <c r="G21" s="244">
        <f t="shared" si="0"/>
        <v>2040000</v>
      </c>
    </row>
    <row r="22" spans="1:7" ht="12.75">
      <c r="A22" s="80">
        <v>18</v>
      </c>
      <c r="B22" s="255" t="s">
        <v>507</v>
      </c>
      <c r="C22" s="271">
        <v>102000</v>
      </c>
      <c r="D22" s="265">
        <v>2</v>
      </c>
      <c r="E22" s="263"/>
      <c r="F22" s="264"/>
      <c r="G22" s="244">
        <f t="shared" si="0"/>
        <v>204000</v>
      </c>
    </row>
    <row r="23" spans="1:7" ht="12.75">
      <c r="A23" s="80">
        <v>19</v>
      </c>
      <c r="B23" s="255" t="s">
        <v>508</v>
      </c>
      <c r="C23" s="271">
        <v>102000</v>
      </c>
      <c r="D23" s="265">
        <v>207</v>
      </c>
      <c r="E23" s="263"/>
      <c r="F23" s="264"/>
      <c r="G23" s="244">
        <f t="shared" si="0"/>
        <v>21114000</v>
      </c>
    </row>
    <row r="24" spans="1:7" ht="12.75">
      <c r="A24" s="80">
        <v>20</v>
      </c>
      <c r="B24" s="255" t="s">
        <v>506</v>
      </c>
      <c r="C24" s="271">
        <v>102000</v>
      </c>
      <c r="D24" s="265">
        <v>16</v>
      </c>
      <c r="E24" s="263"/>
      <c r="F24" s="264"/>
      <c r="G24" s="244">
        <f t="shared" si="0"/>
        <v>1632000</v>
      </c>
    </row>
    <row r="25" spans="1:7" ht="12.75">
      <c r="A25" s="80">
        <v>21</v>
      </c>
      <c r="B25" s="255" t="s">
        <v>507</v>
      </c>
      <c r="C25" s="271">
        <v>102000</v>
      </c>
      <c r="D25" s="265">
        <v>5</v>
      </c>
      <c r="E25" s="263"/>
      <c r="F25" s="264"/>
      <c r="G25" s="244">
        <f t="shared" si="0"/>
        <v>510000</v>
      </c>
    </row>
    <row r="26" spans="1:7" ht="12.75">
      <c r="A26" s="80">
        <v>22</v>
      </c>
      <c r="B26" s="255" t="s">
        <v>509</v>
      </c>
      <c r="C26" s="271"/>
      <c r="D26" s="265"/>
      <c r="E26" s="263"/>
      <c r="F26" s="264"/>
      <c r="G26" s="244">
        <v>37928875</v>
      </c>
    </row>
    <row r="27" spans="1:7" ht="12.75">
      <c r="A27" s="80">
        <v>23</v>
      </c>
      <c r="B27" s="255" t="s">
        <v>510</v>
      </c>
      <c r="C27" s="271">
        <v>102000</v>
      </c>
      <c r="D27" s="265">
        <v>1</v>
      </c>
      <c r="E27" s="263"/>
      <c r="F27" s="264"/>
      <c r="G27" s="244">
        <f>C27*D27</f>
        <v>102000</v>
      </c>
    </row>
    <row r="28" spans="1:7" ht="12.75">
      <c r="A28" s="80">
        <v>24</v>
      </c>
      <c r="B28" s="255" t="s">
        <v>511</v>
      </c>
      <c r="C28" s="271">
        <v>494100</v>
      </c>
      <c r="D28" s="265">
        <v>7</v>
      </c>
      <c r="E28" s="263"/>
      <c r="F28" s="264"/>
      <c r="G28" s="244">
        <f aca="true" t="shared" si="1" ref="G28:G36">C28*D28</f>
        <v>3458700</v>
      </c>
    </row>
    <row r="29" spans="1:7" ht="12.75">
      <c r="A29" s="80">
        <v>25</v>
      </c>
      <c r="B29" s="255" t="s">
        <v>512</v>
      </c>
      <c r="C29" s="271">
        <v>3950000</v>
      </c>
      <c r="D29" s="265">
        <v>6746</v>
      </c>
      <c r="E29" s="263"/>
      <c r="F29" s="264"/>
      <c r="G29" s="244">
        <v>2664670</v>
      </c>
    </row>
    <row r="30" spans="1:7" ht="12.75">
      <c r="A30" s="80">
        <v>26</v>
      </c>
      <c r="B30" s="255" t="s">
        <v>513</v>
      </c>
      <c r="C30" s="271">
        <v>3950000</v>
      </c>
      <c r="D30" s="265">
        <v>6746</v>
      </c>
      <c r="E30" s="263"/>
      <c r="F30" s="264"/>
      <c r="G30" s="244">
        <v>2664670</v>
      </c>
    </row>
    <row r="31" spans="1:7" ht="12.75">
      <c r="A31" s="80">
        <v>27</v>
      </c>
      <c r="B31" s="255" t="s">
        <v>521</v>
      </c>
      <c r="C31" s="271">
        <v>300</v>
      </c>
      <c r="D31" s="265">
        <v>6746</v>
      </c>
      <c r="E31" s="263"/>
      <c r="F31" s="264"/>
      <c r="G31" s="244">
        <f t="shared" si="1"/>
        <v>2023800</v>
      </c>
    </row>
    <row r="32" spans="1:7" ht="12.75">
      <c r="A32" s="80">
        <v>28</v>
      </c>
      <c r="B32" s="255" t="s">
        <v>522</v>
      </c>
      <c r="C32" s="271">
        <v>300</v>
      </c>
      <c r="D32" s="265">
        <v>6746</v>
      </c>
      <c r="E32" s="263"/>
      <c r="F32" s="264"/>
      <c r="G32" s="244">
        <f>C32*D32</f>
        <v>2023800</v>
      </c>
    </row>
    <row r="33" spans="1:7" ht="12.75">
      <c r="A33" s="80">
        <v>29</v>
      </c>
      <c r="B33" s="255" t="s">
        <v>854</v>
      </c>
      <c r="C33" s="271">
        <v>60896</v>
      </c>
      <c r="D33" s="265">
        <v>39</v>
      </c>
      <c r="E33" s="263"/>
      <c r="F33" s="264"/>
      <c r="G33" s="244">
        <f t="shared" si="1"/>
        <v>2374944</v>
      </c>
    </row>
    <row r="34" spans="1:7" ht="12.75">
      <c r="A34" s="80">
        <v>30</v>
      </c>
      <c r="B34" s="255" t="s">
        <v>855</v>
      </c>
      <c r="C34" s="271">
        <v>188500</v>
      </c>
      <c r="D34" s="265">
        <v>4</v>
      </c>
      <c r="E34" s="263"/>
      <c r="F34" s="264"/>
      <c r="G34" s="244">
        <f t="shared" si="1"/>
        <v>754000</v>
      </c>
    </row>
    <row r="35" spans="1:7" ht="12.75">
      <c r="A35" s="80">
        <v>31</v>
      </c>
      <c r="B35" s="255" t="s">
        <v>514</v>
      </c>
      <c r="C35" s="271">
        <v>163500</v>
      </c>
      <c r="D35" s="265">
        <v>6</v>
      </c>
      <c r="E35" s="263"/>
      <c r="F35" s="264"/>
      <c r="G35" s="244">
        <f t="shared" si="1"/>
        <v>981000</v>
      </c>
    </row>
    <row r="36" spans="1:7" ht="12.75">
      <c r="A36" s="80">
        <v>32</v>
      </c>
      <c r="B36" s="255" t="s">
        <v>515</v>
      </c>
      <c r="C36" s="271">
        <v>1140</v>
      </c>
      <c r="D36" s="265">
        <v>6074</v>
      </c>
      <c r="E36" s="263"/>
      <c r="F36" s="264"/>
      <c r="G36" s="244">
        <f t="shared" si="1"/>
        <v>6924360</v>
      </c>
    </row>
    <row r="37" spans="1:7" ht="13.5" thickBot="1">
      <c r="A37" s="80">
        <v>33</v>
      </c>
      <c r="B37" s="256"/>
      <c r="C37" s="272"/>
      <c r="D37" s="273"/>
      <c r="E37" s="274"/>
      <c r="F37" s="275"/>
      <c r="G37" s="246"/>
    </row>
    <row r="38" spans="1:7" ht="12.75">
      <c r="A38" s="80">
        <v>34</v>
      </c>
      <c r="B38" s="278" t="s">
        <v>631</v>
      </c>
      <c r="C38" s="279"/>
      <c r="D38" s="279"/>
      <c r="E38" s="280"/>
      <c r="F38" s="280"/>
      <c r="G38" s="281">
        <f>SUM(G6:G37)-G12</f>
        <v>307353563</v>
      </c>
    </row>
    <row r="39" spans="1:7" ht="12.75">
      <c r="A39" s="80">
        <v>35</v>
      </c>
      <c r="B39" s="242" t="s">
        <v>814</v>
      </c>
      <c r="C39" s="242"/>
      <c r="D39" s="242"/>
      <c r="E39" s="242"/>
      <c r="F39" s="242"/>
      <c r="G39" s="282">
        <v>214845</v>
      </c>
    </row>
    <row r="40" spans="1:7" ht="12.75">
      <c r="A40" s="80">
        <v>36</v>
      </c>
      <c r="B40" s="729" t="s">
        <v>813</v>
      </c>
      <c r="C40" s="729"/>
      <c r="D40" s="729"/>
      <c r="E40" s="729"/>
      <c r="F40" s="729"/>
      <c r="G40" s="730">
        <v>1065000</v>
      </c>
    </row>
    <row r="41" spans="1:7" ht="12.75">
      <c r="A41" s="80">
        <v>37</v>
      </c>
      <c r="B41" s="727" t="s">
        <v>815</v>
      </c>
      <c r="C41" s="727"/>
      <c r="D41" s="727"/>
      <c r="E41" s="727"/>
      <c r="F41" s="727"/>
      <c r="G41" s="728">
        <f>SUM(G39:G40)</f>
        <v>1279845</v>
      </c>
    </row>
    <row r="42" spans="1:7" ht="12.75">
      <c r="A42" s="80">
        <v>38</v>
      </c>
      <c r="B42" s="242" t="s">
        <v>547</v>
      </c>
      <c r="C42" s="265"/>
      <c r="D42" s="265"/>
      <c r="E42" s="265"/>
      <c r="F42" s="265"/>
      <c r="G42" s="726">
        <v>73934000</v>
      </c>
    </row>
    <row r="43" spans="1:7" ht="12.75">
      <c r="A43" s="80">
        <v>39</v>
      </c>
      <c r="B43" s="265" t="s">
        <v>851</v>
      </c>
      <c r="C43" s="265"/>
      <c r="D43" s="265"/>
      <c r="E43" s="265"/>
      <c r="F43" s="265"/>
      <c r="G43" s="726">
        <v>9253000</v>
      </c>
    </row>
    <row r="44" spans="1:7" ht="12.75">
      <c r="A44" s="80">
        <v>40</v>
      </c>
      <c r="B44" s="265" t="s">
        <v>763</v>
      </c>
      <c r="C44" s="265"/>
      <c r="D44" s="265"/>
      <c r="E44" s="265"/>
      <c r="F44" s="265"/>
      <c r="G44" s="726">
        <v>13471000</v>
      </c>
    </row>
    <row r="45" spans="1:7" ht="13.5" thickBot="1">
      <c r="A45" s="80">
        <v>41</v>
      </c>
      <c r="B45" s="273"/>
      <c r="C45" s="265"/>
      <c r="D45" s="265"/>
      <c r="E45" s="265"/>
      <c r="F45" s="265"/>
      <c r="G45" s="726"/>
    </row>
    <row r="46" spans="1:7" ht="13.5" thickBot="1">
      <c r="A46" s="80">
        <v>42</v>
      </c>
      <c r="B46" s="276" t="s">
        <v>852</v>
      </c>
      <c r="C46" s="277"/>
      <c r="D46" s="277"/>
      <c r="E46" s="277"/>
      <c r="F46" s="277"/>
      <c r="G46" s="283">
        <f>G38+G41+G42+G43+G44</f>
        <v>405291408</v>
      </c>
    </row>
    <row r="47" spans="2:7" ht="12.75">
      <c r="B47" s="239"/>
      <c r="C47" s="239"/>
      <c r="D47" s="239"/>
      <c r="E47" s="239"/>
      <c r="F47" s="239"/>
      <c r="G47" s="239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28125" style="0" customWidth="1"/>
    <col min="2" max="2" width="9.28125" style="168" customWidth="1"/>
    <col min="3" max="3" width="44.7109375" style="0" customWidth="1"/>
    <col min="4" max="4" width="12.7109375" style="0" bestFit="1" customWidth="1"/>
    <col min="5" max="5" width="11.57421875" style="0" customWidth="1"/>
    <col min="6" max="6" width="35.28125" style="0" customWidth="1"/>
    <col min="7" max="7" width="16.140625" style="0" customWidth="1"/>
  </cols>
  <sheetData>
    <row r="1" spans="3:4" ht="12.75">
      <c r="C1" s="85" t="s">
        <v>44</v>
      </c>
      <c r="D1" t="s">
        <v>415</v>
      </c>
    </row>
    <row r="2" spans="3:4" ht="12.75">
      <c r="C2" s="85" t="s">
        <v>545</v>
      </c>
      <c r="D2" s="530" t="s">
        <v>882</v>
      </c>
    </row>
    <row r="3" ht="12.75">
      <c r="E3" s="12" t="s">
        <v>46</v>
      </c>
    </row>
    <row r="4" spans="2:7" ht="12.75">
      <c r="B4" s="168" t="s">
        <v>47</v>
      </c>
      <c r="C4" t="s">
        <v>48</v>
      </c>
      <c r="D4" t="s">
        <v>73</v>
      </c>
      <c r="E4" t="s">
        <v>74</v>
      </c>
      <c r="F4" s="316" t="s">
        <v>75</v>
      </c>
      <c r="G4" s="316" t="s">
        <v>122</v>
      </c>
    </row>
    <row r="5" spans="2:7" ht="12.75">
      <c r="B5" s="166" t="s">
        <v>241</v>
      </c>
      <c r="C5" s="136" t="s">
        <v>349</v>
      </c>
      <c r="D5" s="136" t="s">
        <v>543</v>
      </c>
      <c r="E5" s="136" t="s">
        <v>405</v>
      </c>
      <c r="F5" s="330" t="s">
        <v>619</v>
      </c>
      <c r="G5" s="136" t="s">
        <v>544</v>
      </c>
    </row>
    <row r="6" spans="2:7" ht="12.75">
      <c r="B6" s="169"/>
      <c r="C6" s="145"/>
      <c r="D6" s="145"/>
      <c r="E6" s="137" t="s">
        <v>303</v>
      </c>
      <c r="F6" s="87"/>
      <c r="G6" s="137" t="s">
        <v>131</v>
      </c>
    </row>
    <row r="7" spans="2:7" ht="12" customHeight="1">
      <c r="B7" s="161" t="s">
        <v>242</v>
      </c>
      <c r="C7" s="146" t="s">
        <v>243</v>
      </c>
      <c r="D7" s="146" t="s">
        <v>244</v>
      </c>
      <c r="E7" s="146" t="s">
        <v>245</v>
      </c>
      <c r="F7" s="331" t="s">
        <v>246</v>
      </c>
      <c r="G7" s="329" t="s">
        <v>247</v>
      </c>
    </row>
    <row r="8" spans="1:7" ht="12.75">
      <c r="A8">
        <v>1</v>
      </c>
      <c r="B8" s="162" t="s">
        <v>242</v>
      </c>
      <c r="C8" s="135" t="s">
        <v>350</v>
      </c>
      <c r="D8" s="163">
        <f>SUM(D10:D11)</f>
        <v>401016</v>
      </c>
      <c r="E8" s="163">
        <f>SUM(E9:E11)</f>
        <v>466895</v>
      </c>
      <c r="F8" s="180" t="s">
        <v>589</v>
      </c>
      <c r="G8" s="180">
        <f>G9+G10+G17</f>
        <v>795661</v>
      </c>
    </row>
    <row r="9" spans="1:7" ht="12.75">
      <c r="A9">
        <v>2</v>
      </c>
      <c r="B9" s="162" t="s">
        <v>432</v>
      </c>
      <c r="C9" s="135" t="s">
        <v>427</v>
      </c>
      <c r="D9" s="163">
        <v>0</v>
      </c>
      <c r="E9" s="163">
        <v>555</v>
      </c>
      <c r="F9" s="180" t="s">
        <v>590</v>
      </c>
      <c r="G9" s="180">
        <v>78773</v>
      </c>
    </row>
    <row r="10" spans="1:7" ht="12.75">
      <c r="A10">
        <v>3</v>
      </c>
      <c r="B10" s="162" t="s">
        <v>433</v>
      </c>
      <c r="C10" s="135" t="s">
        <v>428</v>
      </c>
      <c r="D10" s="170">
        <v>82081</v>
      </c>
      <c r="E10" s="170">
        <v>98656</v>
      </c>
      <c r="F10" s="180" t="s">
        <v>591</v>
      </c>
      <c r="G10" s="180">
        <f>SUM(G11:G16)</f>
        <v>212727</v>
      </c>
    </row>
    <row r="11" spans="1:7" ht="12.75">
      <c r="A11">
        <v>4</v>
      </c>
      <c r="B11" s="166" t="s">
        <v>244</v>
      </c>
      <c r="C11" s="147" t="s">
        <v>429</v>
      </c>
      <c r="D11" s="171">
        <f>SUM(D13:D16)</f>
        <v>318935</v>
      </c>
      <c r="E11" s="171">
        <f>SUM(E13:E16)</f>
        <v>367684</v>
      </c>
      <c r="F11" s="328" t="s">
        <v>586</v>
      </c>
      <c r="G11" s="130">
        <v>100</v>
      </c>
    </row>
    <row r="12" spans="1:7" ht="12.75">
      <c r="A12">
        <v>5</v>
      </c>
      <c r="B12" s="161"/>
      <c r="C12" s="138" t="s">
        <v>351</v>
      </c>
      <c r="D12" s="150"/>
      <c r="E12" s="150"/>
      <c r="F12" s="328" t="s">
        <v>592</v>
      </c>
      <c r="G12" s="130">
        <v>10768</v>
      </c>
    </row>
    <row r="13" spans="1:7" ht="12.75">
      <c r="A13">
        <v>6</v>
      </c>
      <c r="B13" s="151" t="s">
        <v>332</v>
      </c>
      <c r="C13" s="130" t="s">
        <v>259</v>
      </c>
      <c r="D13" s="172"/>
      <c r="E13" s="172"/>
      <c r="F13" s="328" t="s">
        <v>593</v>
      </c>
      <c r="G13" s="130">
        <v>199794</v>
      </c>
    </row>
    <row r="14" spans="1:7" ht="12.75">
      <c r="A14">
        <v>7</v>
      </c>
      <c r="B14" s="151" t="s">
        <v>352</v>
      </c>
      <c r="C14" s="130" t="s">
        <v>260</v>
      </c>
      <c r="D14" s="155">
        <v>187035</v>
      </c>
      <c r="E14" s="155">
        <v>196343</v>
      </c>
      <c r="F14" s="328" t="s">
        <v>594</v>
      </c>
      <c r="G14" s="130">
        <v>1539</v>
      </c>
    </row>
    <row r="15" spans="1:7" ht="12.75">
      <c r="A15">
        <v>8</v>
      </c>
      <c r="B15" s="151" t="s">
        <v>353</v>
      </c>
      <c r="C15" s="130" t="s">
        <v>300</v>
      </c>
      <c r="D15" s="155">
        <v>129601</v>
      </c>
      <c r="E15" s="155">
        <v>169455</v>
      </c>
      <c r="F15" s="328" t="s">
        <v>561</v>
      </c>
      <c r="G15" s="130">
        <v>208</v>
      </c>
    </row>
    <row r="16" spans="1:7" ht="12.75">
      <c r="A16">
        <v>8</v>
      </c>
      <c r="B16" s="151" t="s">
        <v>354</v>
      </c>
      <c r="C16" s="130" t="s">
        <v>355</v>
      </c>
      <c r="D16" s="155">
        <v>2299</v>
      </c>
      <c r="E16" s="155">
        <v>1886</v>
      </c>
      <c r="F16" s="328" t="s">
        <v>620</v>
      </c>
      <c r="G16" s="130">
        <v>318</v>
      </c>
    </row>
    <row r="17" spans="1:7" ht="12.75">
      <c r="A17">
        <v>10</v>
      </c>
      <c r="B17" s="166" t="s">
        <v>245</v>
      </c>
      <c r="C17" s="147" t="s">
        <v>356</v>
      </c>
      <c r="D17" s="148">
        <f>SUM(D19:D21)</f>
        <v>711</v>
      </c>
      <c r="E17" s="148">
        <f>SUM(E19:E21)</f>
        <v>1267</v>
      </c>
      <c r="F17" s="180" t="s">
        <v>595</v>
      </c>
      <c r="G17" s="180">
        <f>SUM(G18:G25)</f>
        <v>504161</v>
      </c>
    </row>
    <row r="18" spans="1:7" ht="12.75">
      <c r="A18">
        <v>11</v>
      </c>
      <c r="B18" s="161"/>
      <c r="C18" s="138" t="s">
        <v>357</v>
      </c>
      <c r="D18" s="158"/>
      <c r="E18" s="158"/>
      <c r="F18" s="328" t="s">
        <v>596</v>
      </c>
      <c r="G18" s="130">
        <v>307354</v>
      </c>
    </row>
    <row r="19" spans="1:7" ht="12.75">
      <c r="A19">
        <v>13</v>
      </c>
      <c r="B19" s="151" t="s">
        <v>358</v>
      </c>
      <c r="C19" s="130" t="s">
        <v>359</v>
      </c>
      <c r="D19" s="155"/>
      <c r="E19" s="155"/>
      <c r="F19" s="328" t="s">
        <v>597</v>
      </c>
      <c r="G19" s="130">
        <v>73934</v>
      </c>
    </row>
    <row r="20" spans="1:7" ht="12.75">
      <c r="A20">
        <v>14</v>
      </c>
      <c r="B20" s="151" t="s">
        <v>360</v>
      </c>
      <c r="C20" s="130" t="s">
        <v>361</v>
      </c>
      <c r="D20" s="155">
        <v>711</v>
      </c>
      <c r="E20" s="155">
        <v>1267</v>
      </c>
      <c r="F20" s="328" t="s">
        <v>598</v>
      </c>
      <c r="G20" s="130">
        <v>1280</v>
      </c>
    </row>
    <row r="21" spans="1:7" ht="12.75">
      <c r="A21">
        <v>15</v>
      </c>
      <c r="B21" s="151" t="s">
        <v>362</v>
      </c>
      <c r="C21" s="130" t="s">
        <v>363</v>
      </c>
      <c r="D21" s="155"/>
      <c r="E21" s="155"/>
      <c r="F21" s="328" t="s">
        <v>762</v>
      </c>
      <c r="G21" s="130">
        <v>9253</v>
      </c>
    </row>
    <row r="22" spans="1:7" ht="12.75">
      <c r="A22">
        <v>16</v>
      </c>
      <c r="B22" s="166" t="s">
        <v>246</v>
      </c>
      <c r="C22" s="147" t="s">
        <v>364</v>
      </c>
      <c r="D22" s="148">
        <f>SUM(D24:D27)</f>
        <v>347220</v>
      </c>
      <c r="E22" s="148">
        <f>SUM(E24:E27)</f>
        <v>362499</v>
      </c>
      <c r="F22" s="328" t="s">
        <v>763</v>
      </c>
      <c r="G22" s="130">
        <v>13471</v>
      </c>
    </row>
    <row r="23" spans="1:7" ht="12.75">
      <c r="A23">
        <v>17</v>
      </c>
      <c r="B23" s="161"/>
      <c r="C23" s="138" t="s">
        <v>365</v>
      </c>
      <c r="D23" s="158"/>
      <c r="E23" s="158"/>
      <c r="F23" s="328" t="s">
        <v>599</v>
      </c>
      <c r="G23" s="130"/>
    </row>
    <row r="24" spans="1:7" ht="12.75">
      <c r="A24">
        <v>18</v>
      </c>
      <c r="B24" s="151" t="s">
        <v>366</v>
      </c>
      <c r="C24" s="328" t="s">
        <v>546</v>
      </c>
      <c r="D24" s="155">
        <v>236192</v>
      </c>
      <c r="E24" s="155">
        <v>219784</v>
      </c>
      <c r="F24" s="328" t="s">
        <v>600</v>
      </c>
      <c r="G24" s="130">
        <v>98713</v>
      </c>
    </row>
    <row r="25" spans="1:7" ht="12.75">
      <c r="A25">
        <v>19</v>
      </c>
      <c r="B25" s="151" t="s">
        <v>367</v>
      </c>
      <c r="C25" s="130" t="s">
        <v>547</v>
      </c>
      <c r="D25" s="155">
        <v>104676</v>
      </c>
      <c r="E25" s="155">
        <v>118963</v>
      </c>
      <c r="F25" s="328" t="s">
        <v>601</v>
      </c>
      <c r="G25" s="130">
        <v>156</v>
      </c>
    </row>
    <row r="26" spans="1:7" ht="12.75">
      <c r="A26">
        <v>20</v>
      </c>
      <c r="B26" s="151" t="s">
        <v>368</v>
      </c>
      <c r="C26" s="130" t="s">
        <v>548</v>
      </c>
      <c r="D26" s="155">
        <v>1410</v>
      </c>
      <c r="E26" s="155">
        <v>10653</v>
      </c>
      <c r="F26" s="180" t="s">
        <v>602</v>
      </c>
      <c r="G26" s="180">
        <f>SUM(G27:G28)</f>
        <v>2798</v>
      </c>
    </row>
    <row r="27" spans="1:7" ht="12.75">
      <c r="A27">
        <v>24</v>
      </c>
      <c r="B27" s="154" t="s">
        <v>549</v>
      </c>
      <c r="C27" s="135" t="s">
        <v>369</v>
      </c>
      <c r="D27" s="163">
        <f>SUM(D28:D31)</f>
        <v>4942</v>
      </c>
      <c r="E27" s="163">
        <f>SUM(E28:E31)</f>
        <v>13099</v>
      </c>
      <c r="F27" s="328" t="s">
        <v>603</v>
      </c>
      <c r="G27" s="130">
        <v>2798</v>
      </c>
    </row>
    <row r="28" spans="1:7" ht="12.75">
      <c r="A28">
        <v>25</v>
      </c>
      <c r="B28" s="154" t="s">
        <v>550</v>
      </c>
      <c r="C28" s="173" t="s">
        <v>370</v>
      </c>
      <c r="D28" s="155"/>
      <c r="E28" s="155"/>
      <c r="F28" s="328" t="s">
        <v>605</v>
      </c>
      <c r="G28" s="130"/>
    </row>
    <row r="29" spans="1:7" ht="12.75">
      <c r="A29">
        <v>26</v>
      </c>
      <c r="B29" s="154" t="s">
        <v>551</v>
      </c>
      <c r="C29" s="173" t="s">
        <v>371</v>
      </c>
      <c r="D29" s="155"/>
      <c r="E29" s="155"/>
      <c r="F29" s="180" t="s">
        <v>606</v>
      </c>
      <c r="G29" s="180">
        <f>SUM(G30:G31)</f>
        <v>51625</v>
      </c>
    </row>
    <row r="30" spans="1:7" ht="12.75">
      <c r="A30">
        <v>27</v>
      </c>
      <c r="B30" s="154" t="s">
        <v>552</v>
      </c>
      <c r="C30" s="173" t="s">
        <v>372</v>
      </c>
      <c r="D30" s="155"/>
      <c r="E30" s="155"/>
      <c r="F30" s="328" t="s">
        <v>764</v>
      </c>
      <c r="G30" s="328">
        <v>1221</v>
      </c>
    </row>
    <row r="31" spans="1:7" ht="12.75">
      <c r="A31">
        <v>28</v>
      </c>
      <c r="B31" s="154" t="s">
        <v>553</v>
      </c>
      <c r="C31" s="173" t="s">
        <v>373</v>
      </c>
      <c r="D31" s="155">
        <v>4942</v>
      </c>
      <c r="E31" s="155">
        <v>13099</v>
      </c>
      <c r="F31" s="328" t="s">
        <v>765</v>
      </c>
      <c r="G31" s="328">
        <v>50404</v>
      </c>
    </row>
    <row r="32" spans="1:7" ht="12.75">
      <c r="A32">
        <v>29</v>
      </c>
      <c r="B32" s="159" t="s">
        <v>247</v>
      </c>
      <c r="C32" s="174" t="s">
        <v>374</v>
      </c>
      <c r="D32" s="175">
        <f>SUM(D33+D35)</f>
        <v>115771</v>
      </c>
      <c r="E32" s="175">
        <f>SUM(E33+E35)</f>
        <v>179341</v>
      </c>
      <c r="F32" s="180" t="s">
        <v>607</v>
      </c>
      <c r="G32" s="180">
        <v>1140</v>
      </c>
    </row>
    <row r="33" spans="1:7" ht="12.75">
      <c r="A33">
        <v>30</v>
      </c>
      <c r="B33" s="159" t="s">
        <v>375</v>
      </c>
      <c r="C33" s="176" t="s">
        <v>376</v>
      </c>
      <c r="D33" s="160">
        <v>91795</v>
      </c>
      <c r="E33" s="160">
        <v>169505</v>
      </c>
      <c r="F33" s="180" t="s">
        <v>609</v>
      </c>
      <c r="G33" s="180">
        <f>SUM(G34:G35)</f>
        <v>403381</v>
      </c>
    </row>
    <row r="34" spans="1:7" ht="12.75">
      <c r="A34">
        <v>31</v>
      </c>
      <c r="B34" s="159" t="s">
        <v>377</v>
      </c>
      <c r="C34" s="176" t="s">
        <v>378</v>
      </c>
      <c r="D34" s="160">
        <v>10109</v>
      </c>
      <c r="E34" s="160">
        <v>9750</v>
      </c>
      <c r="F34" s="328" t="s">
        <v>610</v>
      </c>
      <c r="G34" s="130">
        <v>403381</v>
      </c>
    </row>
    <row r="35" spans="1:7" ht="12.75">
      <c r="A35">
        <v>32</v>
      </c>
      <c r="B35" s="159" t="s">
        <v>379</v>
      </c>
      <c r="C35" s="176" t="s">
        <v>380</v>
      </c>
      <c r="D35" s="160">
        <v>23976</v>
      </c>
      <c r="E35" s="160">
        <v>9836</v>
      </c>
      <c r="F35" s="328" t="s">
        <v>611</v>
      </c>
      <c r="G35" s="130"/>
    </row>
    <row r="36" spans="1:7" ht="12.75">
      <c r="A36">
        <v>33</v>
      </c>
      <c r="B36" s="159" t="s">
        <v>381</v>
      </c>
      <c r="C36" s="176" t="s">
        <v>378</v>
      </c>
      <c r="D36" s="160"/>
      <c r="E36" s="160"/>
      <c r="F36" s="180" t="s">
        <v>615</v>
      </c>
      <c r="G36" s="180">
        <v>153128</v>
      </c>
    </row>
    <row r="37" spans="1:7" ht="12.75">
      <c r="A37">
        <v>34</v>
      </c>
      <c r="B37" s="166" t="s">
        <v>248</v>
      </c>
      <c r="C37" s="147" t="s">
        <v>382</v>
      </c>
      <c r="D37" s="148">
        <f>SUM(D38:D39)</f>
        <v>2786</v>
      </c>
      <c r="E37" s="148">
        <f>SUM(E38:E39)</f>
        <v>187</v>
      </c>
      <c r="F37" s="180" t="s">
        <v>616</v>
      </c>
      <c r="G37" s="180"/>
    </row>
    <row r="38" spans="1:7" ht="12.75">
      <c r="A38">
        <v>35</v>
      </c>
      <c r="B38" s="161" t="s">
        <v>383</v>
      </c>
      <c r="C38" s="177" t="s">
        <v>411</v>
      </c>
      <c r="D38" s="158"/>
      <c r="E38" s="158"/>
      <c r="F38" s="180" t="s">
        <v>617</v>
      </c>
      <c r="G38" s="180"/>
    </row>
    <row r="39" spans="1:7" ht="12.75">
      <c r="A39">
        <v>36</v>
      </c>
      <c r="B39" s="161" t="s">
        <v>384</v>
      </c>
      <c r="C39" s="177" t="s">
        <v>431</v>
      </c>
      <c r="D39" s="158">
        <v>2786</v>
      </c>
      <c r="E39" s="158">
        <v>187</v>
      </c>
      <c r="F39" s="180" t="s">
        <v>618</v>
      </c>
      <c r="G39" s="180">
        <f>G8+G26+G29+G32+G33+G36+G37+G38</f>
        <v>1407733</v>
      </c>
    </row>
    <row r="40" spans="1:5" ht="12.75">
      <c r="A40">
        <v>37</v>
      </c>
      <c r="B40" s="166" t="s">
        <v>249</v>
      </c>
      <c r="C40" s="147" t="s">
        <v>385</v>
      </c>
      <c r="D40" s="148">
        <f>SUM(D42:D43)</f>
        <v>934</v>
      </c>
      <c r="E40" s="148">
        <f>SUM(E42:E43)</f>
        <v>710</v>
      </c>
    </row>
    <row r="41" spans="1:5" ht="12.75">
      <c r="A41">
        <v>38</v>
      </c>
      <c r="B41" s="161"/>
      <c r="C41" s="149" t="s">
        <v>386</v>
      </c>
      <c r="D41" s="158"/>
      <c r="E41" s="158"/>
    </row>
    <row r="42" spans="1:5" ht="12.75">
      <c r="A42">
        <v>39</v>
      </c>
      <c r="B42" s="154" t="s">
        <v>387</v>
      </c>
      <c r="C42" s="130" t="s">
        <v>388</v>
      </c>
      <c r="D42" s="155"/>
      <c r="E42" s="155"/>
    </row>
    <row r="43" spans="1:5" ht="12.75">
      <c r="A43">
        <v>40</v>
      </c>
      <c r="B43" s="151" t="s">
        <v>389</v>
      </c>
      <c r="C43" s="130" t="s">
        <v>390</v>
      </c>
      <c r="D43" s="155">
        <v>934</v>
      </c>
      <c r="E43" s="155">
        <v>710</v>
      </c>
    </row>
    <row r="44" spans="1:5" ht="12.75">
      <c r="A44">
        <v>41</v>
      </c>
      <c r="B44" s="165" t="s">
        <v>250</v>
      </c>
      <c r="C44" s="178" t="s">
        <v>391</v>
      </c>
      <c r="D44" s="163">
        <f>SUM(D8+D17+D22+D32+D37+D40)</f>
        <v>868438</v>
      </c>
      <c r="E44" s="163">
        <f>SUM(E8+E17+E22+E32+E37+E40)</f>
        <v>1010899</v>
      </c>
    </row>
    <row r="45" spans="1:5" ht="12.75">
      <c r="A45">
        <v>42</v>
      </c>
      <c r="B45" s="164" t="s">
        <v>251</v>
      </c>
      <c r="C45" s="139" t="s">
        <v>392</v>
      </c>
      <c r="D45" s="160">
        <v>188618</v>
      </c>
      <c r="E45" s="160">
        <v>116903</v>
      </c>
    </row>
    <row r="46" spans="1:5" ht="12.75">
      <c r="A46">
        <v>43</v>
      </c>
      <c r="B46" s="151" t="s">
        <v>252</v>
      </c>
      <c r="C46" s="130" t="s">
        <v>393</v>
      </c>
      <c r="D46" s="155"/>
      <c r="E46" s="155"/>
    </row>
    <row r="47" spans="1:5" ht="12.75">
      <c r="A47">
        <v>47</v>
      </c>
      <c r="B47" s="179" t="s">
        <v>394</v>
      </c>
      <c r="C47" s="180" t="s">
        <v>395</v>
      </c>
      <c r="D47" s="155">
        <f>D44+D45+D46</f>
        <v>1057056</v>
      </c>
      <c r="E47" s="155">
        <f>E44+E45+E46</f>
        <v>1127802</v>
      </c>
    </row>
    <row r="48" spans="1:5" ht="12.75">
      <c r="A48">
        <v>48</v>
      </c>
      <c r="B48" s="162" t="s">
        <v>253</v>
      </c>
      <c r="C48" s="135" t="s">
        <v>396</v>
      </c>
      <c r="D48" s="163">
        <f>SUM(D49:D50)</f>
        <v>0</v>
      </c>
      <c r="E48" s="163">
        <f>SUM(E49:E50)</f>
        <v>0</v>
      </c>
    </row>
    <row r="49" spans="1:5" ht="12.75">
      <c r="A49">
        <v>49</v>
      </c>
      <c r="B49" s="154" t="s">
        <v>397</v>
      </c>
      <c r="C49" s="130" t="s">
        <v>398</v>
      </c>
      <c r="D49" s="155"/>
      <c r="E49" s="155"/>
    </row>
    <row r="50" spans="1:5" ht="12.75">
      <c r="A50">
        <v>50</v>
      </c>
      <c r="B50" s="154" t="s">
        <v>399</v>
      </c>
      <c r="C50" s="130" t="s">
        <v>400</v>
      </c>
      <c r="D50" s="155"/>
      <c r="E50" s="155"/>
    </row>
    <row r="51" spans="1:5" ht="12.75">
      <c r="A51">
        <v>51</v>
      </c>
      <c r="B51" s="162" t="s">
        <v>254</v>
      </c>
      <c r="C51" s="135" t="s">
        <v>401</v>
      </c>
      <c r="D51" s="155">
        <v>4446</v>
      </c>
      <c r="E51" s="155">
        <v>2142</v>
      </c>
    </row>
    <row r="52" spans="1:5" ht="12" customHeight="1">
      <c r="A52">
        <v>52</v>
      </c>
      <c r="B52" s="162" t="s">
        <v>255</v>
      </c>
      <c r="C52" s="135" t="s">
        <v>402</v>
      </c>
      <c r="D52" s="181">
        <v>300</v>
      </c>
      <c r="E52" s="181">
        <v>3627</v>
      </c>
    </row>
    <row r="53" spans="1:5" ht="12" customHeight="1">
      <c r="A53">
        <v>53</v>
      </c>
      <c r="B53" s="162" t="s">
        <v>256</v>
      </c>
      <c r="C53" s="135" t="s">
        <v>403</v>
      </c>
      <c r="D53" s="181">
        <v>207510</v>
      </c>
      <c r="E53" s="160">
        <v>125981</v>
      </c>
    </row>
    <row r="54" spans="1:5" ht="12.75">
      <c r="A54">
        <v>54</v>
      </c>
      <c r="B54" s="162" t="s">
        <v>257</v>
      </c>
      <c r="C54" s="135" t="s">
        <v>404</v>
      </c>
      <c r="D54" s="163">
        <f>SUM(D47+D48+D51+D52+D53)</f>
        <v>1269312</v>
      </c>
      <c r="E54" s="163">
        <f>SUM(E47+E48+E51+E52+E53)</f>
        <v>1259552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7109375" style="3" customWidth="1"/>
    <col min="2" max="4" width="9.140625" style="3" customWidth="1"/>
    <col min="5" max="5" width="25.28125" style="3" customWidth="1"/>
    <col min="6" max="6" width="18.8515625" style="3" customWidth="1"/>
    <col min="7" max="7" width="14.8515625" style="3" customWidth="1"/>
    <col min="8" max="8" width="15.7109375" style="3" customWidth="1"/>
    <col min="9" max="9" width="13.28125" style="3" customWidth="1"/>
    <col min="10" max="16384" width="9.140625" style="3" customWidth="1"/>
  </cols>
  <sheetData>
    <row r="1" spans="2:6" ht="18">
      <c r="B1" s="4"/>
      <c r="C1" s="4"/>
      <c r="D1" s="4"/>
      <c r="E1" s="5" t="s">
        <v>523</v>
      </c>
      <c r="F1" s="5"/>
    </row>
    <row r="2" spans="2:7" ht="18.75">
      <c r="B2" s="6"/>
      <c r="C2" s="7"/>
      <c r="D2" s="7"/>
      <c r="E2" s="8" t="s">
        <v>44</v>
      </c>
      <c r="F2" s="8"/>
      <c r="G2" s="241" t="s">
        <v>647</v>
      </c>
    </row>
    <row r="3" spans="2:7" ht="15.75">
      <c r="B3" s="10"/>
      <c r="C3" s="10"/>
      <c r="D3" s="10"/>
      <c r="E3" s="11" t="s">
        <v>45</v>
      </c>
      <c r="G3" s="530" t="s">
        <v>883</v>
      </c>
    </row>
    <row r="4" spans="2:7" ht="15.75">
      <c r="B4" s="10"/>
      <c r="C4" s="418" t="s">
        <v>645</v>
      </c>
      <c r="D4" s="10"/>
      <c r="E4" s="11"/>
      <c r="G4" s="12" t="s">
        <v>46</v>
      </c>
    </row>
    <row r="5" spans="2:12" ht="12.75">
      <c r="B5" s="890" t="s">
        <v>47</v>
      </c>
      <c r="C5" s="891"/>
      <c r="D5" s="891"/>
      <c r="E5" s="891"/>
      <c r="F5" s="13" t="s">
        <v>48</v>
      </c>
      <c r="G5" s="13"/>
      <c r="H5" s="12"/>
      <c r="I5" s="14"/>
      <c r="J5" s="14"/>
      <c r="K5" s="14"/>
      <c r="L5" s="14"/>
    </row>
    <row r="6" spans="1:9" ht="24.75" customHeight="1" thickBot="1">
      <c r="A6">
        <v>1</v>
      </c>
      <c r="B6" s="892" t="s">
        <v>49</v>
      </c>
      <c r="C6" s="892"/>
      <c r="D6" s="892"/>
      <c r="E6" s="892"/>
      <c r="F6" s="420" t="s">
        <v>643</v>
      </c>
      <c r="G6" s="421" t="s">
        <v>648</v>
      </c>
      <c r="H6" s="421" t="s">
        <v>644</v>
      </c>
      <c r="I6" s="241" t="s">
        <v>771</v>
      </c>
    </row>
    <row r="7" spans="1:9" ht="16.5" thickBot="1">
      <c r="A7">
        <v>2</v>
      </c>
      <c r="B7" s="893" t="s">
        <v>50</v>
      </c>
      <c r="C7" s="894"/>
      <c r="D7" s="894"/>
      <c r="E7" s="894"/>
      <c r="F7" s="365">
        <f>F8+F20+F36+F73</f>
        <v>741139</v>
      </c>
      <c r="G7" s="403">
        <f>G8+G20+G36+G73</f>
        <v>27175</v>
      </c>
      <c r="H7" s="403">
        <f>H8+H20+H36+H73</f>
        <v>27272</v>
      </c>
      <c r="I7" s="364">
        <f>SUM(F7:H7)</f>
        <v>795586</v>
      </c>
    </row>
    <row r="8" spans="1:9" ht="15.75">
      <c r="A8">
        <v>3</v>
      </c>
      <c r="B8" s="895" t="s">
        <v>430</v>
      </c>
      <c r="C8" s="896"/>
      <c r="D8" s="896"/>
      <c r="E8" s="897"/>
      <c r="F8" s="366">
        <f>SUM(F9:F19)</f>
        <v>60907</v>
      </c>
      <c r="G8" s="404">
        <f>SUM(G9:G19)</f>
        <v>17866</v>
      </c>
      <c r="H8" s="404">
        <f>SUM(H9:H19)</f>
        <v>0</v>
      </c>
      <c r="I8" s="364">
        <f aca="true" t="shared" si="0" ref="I8:I76">SUM(F8:H8)</f>
        <v>78773</v>
      </c>
    </row>
    <row r="9" spans="1:9" ht="15.75">
      <c r="A9">
        <v>4</v>
      </c>
      <c r="B9" s="866" t="s">
        <v>51</v>
      </c>
      <c r="C9" s="873"/>
      <c r="D9" s="873"/>
      <c r="E9" s="874"/>
      <c r="F9" s="367">
        <v>2343</v>
      </c>
      <c r="G9" s="92"/>
      <c r="H9" s="92"/>
      <c r="I9" s="364">
        <f t="shared" si="0"/>
        <v>2343</v>
      </c>
    </row>
    <row r="10" spans="1:9" ht="15.75">
      <c r="A10">
        <v>5</v>
      </c>
      <c r="B10" s="866" t="s">
        <v>52</v>
      </c>
      <c r="C10" s="873"/>
      <c r="D10" s="873"/>
      <c r="E10" s="874"/>
      <c r="F10" s="367">
        <v>424</v>
      </c>
      <c r="G10" s="92"/>
      <c r="H10" s="92"/>
      <c r="I10" s="364">
        <f t="shared" si="0"/>
        <v>424</v>
      </c>
    </row>
    <row r="11" spans="1:9" ht="15.75">
      <c r="A11">
        <v>6</v>
      </c>
      <c r="B11" s="866" t="s">
        <v>53</v>
      </c>
      <c r="C11" s="873"/>
      <c r="D11" s="873"/>
      <c r="E11" s="874"/>
      <c r="F11" s="367">
        <v>202</v>
      </c>
      <c r="G11" s="92"/>
      <c r="H11" s="92"/>
      <c r="I11" s="364">
        <f t="shared" si="0"/>
        <v>202</v>
      </c>
    </row>
    <row r="12" spans="1:9" ht="15.75">
      <c r="A12">
        <v>7</v>
      </c>
      <c r="B12" s="866" t="s">
        <v>54</v>
      </c>
      <c r="C12" s="873"/>
      <c r="D12" s="873"/>
      <c r="E12" s="874"/>
      <c r="F12" s="367"/>
      <c r="G12" s="92">
        <v>1089</v>
      </c>
      <c r="H12" s="92"/>
      <c r="I12" s="364">
        <f t="shared" si="0"/>
        <v>1089</v>
      </c>
    </row>
    <row r="13" spans="1:9" ht="15.75">
      <c r="A13">
        <v>8</v>
      </c>
      <c r="B13" s="866" t="s">
        <v>55</v>
      </c>
      <c r="C13" s="873"/>
      <c r="D13" s="873"/>
      <c r="E13" s="874"/>
      <c r="F13" s="367"/>
      <c r="G13" s="92">
        <v>10148</v>
      </c>
      <c r="H13" s="92"/>
      <c r="I13" s="364">
        <f t="shared" si="0"/>
        <v>10148</v>
      </c>
    </row>
    <row r="14" spans="1:9" ht="15.75">
      <c r="A14">
        <v>9</v>
      </c>
      <c r="B14" s="866" t="s">
        <v>56</v>
      </c>
      <c r="C14" s="873"/>
      <c r="D14" s="873"/>
      <c r="E14" s="874"/>
      <c r="F14" s="367">
        <v>9000</v>
      </c>
      <c r="G14" s="92"/>
      <c r="H14" s="92"/>
      <c r="I14" s="364">
        <f t="shared" si="0"/>
        <v>9000</v>
      </c>
    </row>
    <row r="15" spans="1:9" ht="15.75">
      <c r="A15">
        <v>10</v>
      </c>
      <c r="B15" s="15" t="s">
        <v>57</v>
      </c>
      <c r="C15" s="16"/>
      <c r="D15" s="16"/>
      <c r="E15" s="17"/>
      <c r="F15" s="367">
        <v>1324</v>
      </c>
      <c r="G15" s="92">
        <v>1298</v>
      </c>
      <c r="H15" s="92"/>
      <c r="I15" s="364">
        <f t="shared" si="0"/>
        <v>2622</v>
      </c>
    </row>
    <row r="16" spans="1:9" ht="15.75">
      <c r="A16">
        <v>11</v>
      </c>
      <c r="B16" s="866" t="s">
        <v>58</v>
      </c>
      <c r="C16" s="873"/>
      <c r="D16" s="873"/>
      <c r="E16" s="874"/>
      <c r="F16" s="367">
        <v>1174</v>
      </c>
      <c r="G16" s="92"/>
      <c r="H16" s="92"/>
      <c r="I16" s="364">
        <f t="shared" si="0"/>
        <v>1174</v>
      </c>
    </row>
    <row r="17" spans="1:9" ht="15.75">
      <c r="A17">
        <v>12</v>
      </c>
      <c r="B17" s="866" t="s">
        <v>59</v>
      </c>
      <c r="C17" s="873"/>
      <c r="D17" s="873"/>
      <c r="E17" s="874"/>
      <c r="F17" s="367">
        <v>3002</v>
      </c>
      <c r="G17" s="92"/>
      <c r="H17" s="92"/>
      <c r="I17" s="364">
        <f t="shared" si="0"/>
        <v>3002</v>
      </c>
    </row>
    <row r="18" spans="1:9" ht="15.75">
      <c r="A18">
        <v>13</v>
      </c>
      <c r="B18" s="866" t="s">
        <v>60</v>
      </c>
      <c r="C18" s="873"/>
      <c r="D18" s="873"/>
      <c r="E18" s="874"/>
      <c r="F18" s="367">
        <v>33325</v>
      </c>
      <c r="G18" s="92"/>
      <c r="H18" s="92"/>
      <c r="I18" s="364">
        <f t="shared" si="0"/>
        <v>33325</v>
      </c>
    </row>
    <row r="19" spans="1:9" ht="15.75">
      <c r="A19">
        <v>14</v>
      </c>
      <c r="B19" s="866" t="s">
        <v>61</v>
      </c>
      <c r="C19" s="873"/>
      <c r="D19" s="873"/>
      <c r="E19" s="874"/>
      <c r="F19" s="367">
        <v>10113</v>
      </c>
      <c r="G19" s="92">
        <v>5331</v>
      </c>
      <c r="H19" s="92"/>
      <c r="I19" s="364">
        <f t="shared" si="0"/>
        <v>15444</v>
      </c>
    </row>
    <row r="20" spans="1:9" ht="15.75">
      <c r="A20">
        <v>15</v>
      </c>
      <c r="B20" s="889" t="s">
        <v>559</v>
      </c>
      <c r="C20" s="889"/>
      <c r="D20" s="889"/>
      <c r="E20" s="889"/>
      <c r="F20" s="368">
        <f>F21+F22+F26+F31+F32+F35</f>
        <v>176346</v>
      </c>
      <c r="G20" s="405">
        <f>G21+G22+G26+G31+G32+G35</f>
        <v>9234</v>
      </c>
      <c r="H20" s="405">
        <f>H21+H22+H26+H31+H32+H35</f>
        <v>27072</v>
      </c>
      <c r="I20" s="364">
        <f t="shared" si="0"/>
        <v>212652</v>
      </c>
    </row>
    <row r="21" spans="1:9" ht="15.75">
      <c r="A21">
        <v>16</v>
      </c>
      <c r="B21" s="875" t="s">
        <v>564</v>
      </c>
      <c r="C21" s="887"/>
      <c r="D21" s="887"/>
      <c r="E21" s="888"/>
      <c r="F21" s="369"/>
      <c r="G21" s="92"/>
      <c r="H21" s="92">
        <v>100</v>
      </c>
      <c r="I21" s="364">
        <f t="shared" si="0"/>
        <v>100</v>
      </c>
    </row>
    <row r="22" spans="1:9" ht="15.75">
      <c r="A22">
        <v>17</v>
      </c>
      <c r="B22" s="847" t="s">
        <v>587</v>
      </c>
      <c r="C22" s="848"/>
      <c r="D22" s="848"/>
      <c r="E22" s="848"/>
      <c r="F22" s="370">
        <f>SUM(F23:F25)</f>
        <v>10768</v>
      </c>
      <c r="G22" s="18">
        <f>SUM(G23:G25)</f>
        <v>0</v>
      </c>
      <c r="H22" s="18">
        <f>SUM(H23:H25)</f>
        <v>0</v>
      </c>
      <c r="I22" s="364">
        <f t="shared" si="0"/>
        <v>10768</v>
      </c>
    </row>
    <row r="23" spans="1:9" ht="15.75">
      <c r="A23">
        <v>18</v>
      </c>
      <c r="B23" s="885" t="s">
        <v>449</v>
      </c>
      <c r="C23" s="886"/>
      <c r="D23" s="886"/>
      <c r="E23" s="886"/>
      <c r="F23" s="367">
        <v>10600</v>
      </c>
      <c r="G23" s="92"/>
      <c r="H23" s="92"/>
      <c r="I23" s="364">
        <f t="shared" si="0"/>
        <v>10600</v>
      </c>
    </row>
    <row r="24" spans="1:9" ht="15.75">
      <c r="A24">
        <v>19</v>
      </c>
      <c r="B24" s="885" t="s">
        <v>450</v>
      </c>
      <c r="C24" s="886"/>
      <c r="D24" s="886"/>
      <c r="E24" s="886"/>
      <c r="F24" s="367">
        <v>168</v>
      </c>
      <c r="G24" s="92"/>
      <c r="H24" s="92"/>
      <c r="I24" s="364">
        <f t="shared" si="0"/>
        <v>168</v>
      </c>
    </row>
    <row r="25" spans="1:9" ht="15.75">
      <c r="A25">
        <v>20</v>
      </c>
      <c r="B25" s="881"/>
      <c r="C25" s="882"/>
      <c r="D25" s="882"/>
      <c r="E25" s="882"/>
      <c r="F25" s="371"/>
      <c r="G25" s="92"/>
      <c r="H25" s="92"/>
      <c r="I25" s="364">
        <f t="shared" si="0"/>
        <v>0</v>
      </c>
    </row>
    <row r="26" spans="1:9" ht="15.75">
      <c r="A26">
        <v>21</v>
      </c>
      <c r="B26" s="847" t="s">
        <v>588</v>
      </c>
      <c r="C26" s="848"/>
      <c r="D26" s="848"/>
      <c r="E26" s="848"/>
      <c r="F26" s="370">
        <f>SUM(F27:F30)</f>
        <v>163513</v>
      </c>
      <c r="G26" s="18">
        <f>SUM(G27:G30)</f>
        <v>9234</v>
      </c>
      <c r="H26" s="18">
        <f>SUM(H27:H30)</f>
        <v>26972</v>
      </c>
      <c r="I26" s="364">
        <f t="shared" si="0"/>
        <v>199719</v>
      </c>
    </row>
    <row r="27" spans="1:9" ht="15.75">
      <c r="A27">
        <v>22</v>
      </c>
      <c r="B27" s="883" t="s">
        <v>62</v>
      </c>
      <c r="C27" s="884"/>
      <c r="D27" s="884"/>
      <c r="E27" s="884"/>
      <c r="F27" s="372">
        <v>70400</v>
      </c>
      <c r="G27" s="92"/>
      <c r="H27" s="92"/>
      <c r="I27" s="364">
        <f t="shared" si="0"/>
        <v>70400</v>
      </c>
    </row>
    <row r="28" spans="1:9" ht="15.75">
      <c r="A28">
        <v>23</v>
      </c>
      <c r="B28" s="850" t="s">
        <v>63</v>
      </c>
      <c r="C28" s="871"/>
      <c r="D28" s="871"/>
      <c r="E28" s="871"/>
      <c r="F28" s="373">
        <v>16345</v>
      </c>
      <c r="G28" s="92"/>
      <c r="H28" s="92"/>
      <c r="I28" s="364">
        <f t="shared" si="0"/>
        <v>16345</v>
      </c>
    </row>
    <row r="29" spans="1:9" ht="15.75">
      <c r="A29">
        <v>24</v>
      </c>
      <c r="B29" s="850" t="s">
        <v>64</v>
      </c>
      <c r="C29" s="871"/>
      <c r="D29" s="871"/>
      <c r="E29" s="871"/>
      <c r="F29" s="373">
        <v>76468</v>
      </c>
      <c r="G29" s="92">
        <v>9234</v>
      </c>
      <c r="H29" s="92">
        <v>26972</v>
      </c>
      <c r="I29" s="364">
        <f t="shared" si="0"/>
        <v>112674</v>
      </c>
    </row>
    <row r="30" spans="1:9" ht="15.75">
      <c r="A30">
        <v>25</v>
      </c>
      <c r="B30" s="19" t="s">
        <v>560</v>
      </c>
      <c r="C30" s="20"/>
      <c r="D30" s="20"/>
      <c r="E30" s="20"/>
      <c r="F30" s="373">
        <v>300</v>
      </c>
      <c r="G30" s="92"/>
      <c r="H30" s="92"/>
      <c r="I30" s="364">
        <f t="shared" si="0"/>
        <v>300</v>
      </c>
    </row>
    <row r="31" spans="1:9" ht="15.75">
      <c r="A31">
        <v>26</v>
      </c>
      <c r="B31" s="23" t="s">
        <v>565</v>
      </c>
      <c r="C31" s="26"/>
      <c r="D31" s="26"/>
      <c r="E31" s="27"/>
      <c r="F31" s="369">
        <v>1539</v>
      </c>
      <c r="G31" s="233"/>
      <c r="H31" s="233"/>
      <c r="I31" s="364">
        <f t="shared" si="0"/>
        <v>1539</v>
      </c>
    </row>
    <row r="32" spans="1:9" ht="15.75">
      <c r="A32">
        <v>27</v>
      </c>
      <c r="B32" s="231" t="s">
        <v>566</v>
      </c>
      <c r="C32" s="21"/>
      <c r="D32" s="21"/>
      <c r="E32" s="22"/>
      <c r="F32" s="374">
        <f>SUM(F33:F34)</f>
        <v>208</v>
      </c>
      <c r="G32" s="406">
        <f>SUM(G33:G34)</f>
        <v>0</v>
      </c>
      <c r="H32" s="406">
        <f>SUM(H33:H34)</f>
        <v>0</v>
      </c>
      <c r="I32" s="364">
        <f t="shared" si="0"/>
        <v>208</v>
      </c>
    </row>
    <row r="33" spans="1:9" ht="15.75">
      <c r="A33">
        <v>28</v>
      </c>
      <c r="B33" s="23" t="s">
        <v>562</v>
      </c>
      <c r="C33" s="24"/>
      <c r="D33" s="24"/>
      <c r="E33" s="25"/>
      <c r="F33" s="375">
        <v>208</v>
      </c>
      <c r="G33" s="92"/>
      <c r="H33" s="92"/>
      <c r="I33" s="364">
        <f t="shared" si="0"/>
        <v>208</v>
      </c>
    </row>
    <row r="34" spans="1:9" ht="15.75">
      <c r="A34">
        <v>29</v>
      </c>
      <c r="B34" s="866" t="s">
        <v>563</v>
      </c>
      <c r="C34" s="873"/>
      <c r="D34" s="873"/>
      <c r="E34" s="874"/>
      <c r="F34" s="367"/>
      <c r="G34" s="92"/>
      <c r="H34" s="92"/>
      <c r="I34" s="364">
        <f t="shared" si="0"/>
        <v>0</v>
      </c>
    </row>
    <row r="35" spans="1:9" ht="15.75">
      <c r="A35">
        <v>30</v>
      </c>
      <c r="B35" s="308" t="s">
        <v>567</v>
      </c>
      <c r="C35" s="306"/>
      <c r="D35" s="306"/>
      <c r="E35" s="307"/>
      <c r="F35" s="376">
        <v>318</v>
      </c>
      <c r="G35" s="309"/>
      <c r="H35" s="309"/>
      <c r="I35" s="364">
        <f t="shared" si="0"/>
        <v>318</v>
      </c>
    </row>
    <row r="36" spans="1:9" ht="15.75">
      <c r="A36">
        <v>31</v>
      </c>
      <c r="B36" s="310" t="s">
        <v>574</v>
      </c>
      <c r="C36" s="311"/>
      <c r="D36" s="311"/>
      <c r="E36" s="312"/>
      <c r="F36" s="377">
        <f>F37+F54+F55</f>
        <v>503805</v>
      </c>
      <c r="G36" s="407">
        <f>G37+G54+G55</f>
        <v>0</v>
      </c>
      <c r="H36" s="407">
        <f>H37+H54+H55</f>
        <v>200</v>
      </c>
      <c r="I36" s="364">
        <f t="shared" si="0"/>
        <v>504005</v>
      </c>
    </row>
    <row r="37" spans="1:9" ht="15.75">
      <c r="A37">
        <v>32</v>
      </c>
      <c r="B37" s="878" t="s">
        <v>575</v>
      </c>
      <c r="C37" s="879"/>
      <c r="D37" s="879"/>
      <c r="E37" s="879"/>
      <c r="F37" s="378">
        <f>F38+F39+F46+F49+F50</f>
        <v>405092</v>
      </c>
      <c r="G37" s="408">
        <f>G38+G39+G46</f>
        <v>0</v>
      </c>
      <c r="H37" s="408">
        <f>H38+H39+H46</f>
        <v>200</v>
      </c>
      <c r="I37" s="364">
        <f t="shared" si="0"/>
        <v>405292</v>
      </c>
    </row>
    <row r="38" spans="1:9" ht="15.75">
      <c r="A38">
        <v>33</v>
      </c>
      <c r="B38" s="856" t="s">
        <v>577</v>
      </c>
      <c r="C38" s="880"/>
      <c r="D38" s="880"/>
      <c r="E38" s="880"/>
      <c r="F38" s="369">
        <v>307154</v>
      </c>
      <c r="G38" s="92"/>
      <c r="H38" s="92">
        <v>200</v>
      </c>
      <c r="I38" s="364">
        <f t="shared" si="0"/>
        <v>307354</v>
      </c>
    </row>
    <row r="39" spans="1:9" ht="15.75">
      <c r="A39">
        <v>34</v>
      </c>
      <c r="B39" s="875" t="s">
        <v>576</v>
      </c>
      <c r="C39" s="876"/>
      <c r="D39" s="876"/>
      <c r="E39" s="877"/>
      <c r="F39" s="379">
        <f>SUM(F40:F45)</f>
        <v>73934</v>
      </c>
      <c r="G39" s="18">
        <f>SUM(G40:G45)</f>
        <v>0</v>
      </c>
      <c r="H39" s="18">
        <f>SUM(H40:H45)</f>
        <v>0</v>
      </c>
      <c r="I39" s="364">
        <f t="shared" si="0"/>
        <v>73934</v>
      </c>
    </row>
    <row r="40" spans="1:9" ht="15.75">
      <c r="A40">
        <v>35</v>
      </c>
      <c r="B40" s="866" t="s">
        <v>452</v>
      </c>
      <c r="C40" s="873"/>
      <c r="D40" s="873"/>
      <c r="E40" s="874"/>
      <c r="F40" s="367">
        <v>7193</v>
      </c>
      <c r="G40" s="92"/>
      <c r="H40" s="92"/>
      <c r="I40" s="364">
        <f t="shared" si="0"/>
        <v>7193</v>
      </c>
    </row>
    <row r="41" spans="1:9" ht="15.75">
      <c r="A41">
        <v>36</v>
      </c>
      <c r="B41" s="19" t="s">
        <v>453</v>
      </c>
      <c r="C41" s="20"/>
      <c r="D41" s="20"/>
      <c r="E41" s="28"/>
      <c r="F41" s="367">
        <v>52</v>
      </c>
      <c r="G41" s="92"/>
      <c r="H41" s="92"/>
      <c r="I41" s="364">
        <f t="shared" si="0"/>
        <v>52</v>
      </c>
    </row>
    <row r="42" spans="1:9" ht="15.75">
      <c r="A42">
        <v>37</v>
      </c>
      <c r="B42" s="850" t="s">
        <v>454</v>
      </c>
      <c r="C42" s="871"/>
      <c r="D42" s="871"/>
      <c r="E42" s="872"/>
      <c r="F42" s="367">
        <v>451</v>
      </c>
      <c r="G42" s="92"/>
      <c r="H42" s="92"/>
      <c r="I42" s="364">
        <f t="shared" si="0"/>
        <v>451</v>
      </c>
    </row>
    <row r="43" spans="1:9" ht="15.75">
      <c r="A43">
        <v>38</v>
      </c>
      <c r="B43" s="850" t="s">
        <v>455</v>
      </c>
      <c r="C43" s="871"/>
      <c r="D43" s="871"/>
      <c r="E43" s="872"/>
      <c r="F43" s="380">
        <v>13201</v>
      </c>
      <c r="G43" s="92"/>
      <c r="H43" s="92"/>
      <c r="I43" s="364">
        <f t="shared" si="0"/>
        <v>13201</v>
      </c>
    </row>
    <row r="44" spans="1:9" ht="15.75">
      <c r="A44">
        <v>39</v>
      </c>
      <c r="B44" s="850" t="s">
        <v>456</v>
      </c>
      <c r="C44" s="870"/>
      <c r="D44" s="870"/>
      <c r="E44" s="852"/>
      <c r="F44" s="380">
        <v>52357</v>
      </c>
      <c r="G44" s="92"/>
      <c r="H44" s="92"/>
      <c r="I44" s="364">
        <f t="shared" si="0"/>
        <v>52357</v>
      </c>
    </row>
    <row r="45" spans="1:9" ht="15.75">
      <c r="A45">
        <v>40</v>
      </c>
      <c r="B45" s="19" t="s">
        <v>766</v>
      </c>
      <c r="C45" s="20"/>
      <c r="D45" s="20"/>
      <c r="E45" s="28"/>
      <c r="F45" s="380">
        <v>680</v>
      </c>
      <c r="G45" s="92"/>
      <c r="H45" s="92"/>
      <c r="I45" s="364">
        <f t="shared" si="0"/>
        <v>680</v>
      </c>
    </row>
    <row r="46" spans="1:9" ht="15.75">
      <c r="A46">
        <v>41</v>
      </c>
      <c r="B46" s="856" t="s">
        <v>578</v>
      </c>
      <c r="C46" s="856"/>
      <c r="D46" s="856"/>
      <c r="E46" s="856"/>
      <c r="F46" s="381">
        <f>SUM(F47:F48)</f>
        <v>1280</v>
      </c>
      <c r="G46" s="381">
        <f>SUM(G47:G48)</f>
        <v>0</v>
      </c>
      <c r="H46" s="381">
        <f>SUM(H47:H48)</f>
        <v>0</v>
      </c>
      <c r="I46" s="364">
        <f t="shared" si="0"/>
        <v>1280</v>
      </c>
    </row>
    <row r="47" spans="1:9" ht="15.75">
      <c r="A47">
        <v>42</v>
      </c>
      <c r="B47" s="865" t="s">
        <v>630</v>
      </c>
      <c r="C47" s="865"/>
      <c r="D47" s="865"/>
      <c r="E47" s="865"/>
      <c r="F47" s="700">
        <v>215</v>
      </c>
      <c r="G47" s="92"/>
      <c r="H47" s="92"/>
      <c r="I47" s="364">
        <f t="shared" si="0"/>
        <v>215</v>
      </c>
    </row>
    <row r="48" spans="1:9" ht="15.75">
      <c r="A48">
        <v>43</v>
      </c>
      <c r="B48" s="701" t="s">
        <v>767</v>
      </c>
      <c r="C48" s="701"/>
      <c r="D48" s="701"/>
      <c r="E48" s="701"/>
      <c r="F48" s="232">
        <v>1065</v>
      </c>
      <c r="G48" s="92"/>
      <c r="H48" s="92"/>
      <c r="I48" s="364">
        <f t="shared" si="0"/>
        <v>1065</v>
      </c>
    </row>
    <row r="49" spans="1:9" ht="15.75">
      <c r="A49">
        <v>44</v>
      </c>
      <c r="B49" s="538" t="s">
        <v>856</v>
      </c>
      <c r="C49" s="450"/>
      <c r="D49" s="450"/>
      <c r="E49" s="451"/>
      <c r="F49" s="702">
        <v>9253</v>
      </c>
      <c r="G49" s="141"/>
      <c r="H49" s="141"/>
      <c r="I49" s="364">
        <f t="shared" si="0"/>
        <v>9253</v>
      </c>
    </row>
    <row r="50" spans="1:9" ht="15.75">
      <c r="A50">
        <v>45</v>
      </c>
      <c r="B50" s="538" t="s">
        <v>704</v>
      </c>
      <c r="C50" s="450"/>
      <c r="D50" s="450"/>
      <c r="E50" s="451"/>
      <c r="F50" s="702">
        <f>SUM(F51:F53)</f>
        <v>13471</v>
      </c>
      <c r="G50" s="141"/>
      <c r="H50" s="141"/>
      <c r="I50" s="364">
        <f t="shared" si="0"/>
        <v>13471</v>
      </c>
    </row>
    <row r="51" spans="1:9" ht="15.75">
      <c r="A51">
        <v>46</v>
      </c>
      <c r="B51" s="447" t="s">
        <v>705</v>
      </c>
      <c r="C51" s="448"/>
      <c r="D51" s="448"/>
      <c r="E51" s="449"/>
      <c r="F51" s="700">
        <v>4256</v>
      </c>
      <c r="G51" s="92"/>
      <c r="H51" s="92"/>
      <c r="I51" s="364">
        <f t="shared" si="0"/>
        <v>4256</v>
      </c>
    </row>
    <row r="52" spans="1:9" ht="15.75">
      <c r="A52">
        <v>47</v>
      </c>
      <c r="B52" s="440" t="s">
        <v>706</v>
      </c>
      <c r="C52" s="441"/>
      <c r="D52" s="441"/>
      <c r="E52" s="442"/>
      <c r="F52" s="32">
        <v>6729</v>
      </c>
      <c r="G52" s="92"/>
      <c r="H52" s="92"/>
      <c r="I52" s="364">
        <f t="shared" si="0"/>
        <v>6729</v>
      </c>
    </row>
    <row r="53" spans="1:9" ht="15.75">
      <c r="A53">
        <v>48</v>
      </c>
      <c r="B53" s="525" t="s">
        <v>707</v>
      </c>
      <c r="C53" s="528"/>
      <c r="D53" s="528"/>
      <c r="E53" s="564"/>
      <c r="F53" s="232">
        <v>2486</v>
      </c>
      <c r="G53" s="92"/>
      <c r="H53" s="92"/>
      <c r="I53" s="364">
        <f t="shared" si="0"/>
        <v>2486</v>
      </c>
    </row>
    <row r="54" spans="1:9" ht="15.75">
      <c r="A54">
        <v>49</v>
      </c>
      <c r="B54" s="305" t="s">
        <v>579</v>
      </c>
      <c r="C54" s="26"/>
      <c r="D54" s="26"/>
      <c r="E54" s="27"/>
      <c r="F54" s="382"/>
      <c r="G54" s="33"/>
      <c r="H54" s="33"/>
      <c r="I54" s="364">
        <f t="shared" si="0"/>
        <v>0</v>
      </c>
    </row>
    <row r="55" spans="1:9" ht="15.75">
      <c r="A55">
        <v>50</v>
      </c>
      <c r="B55" s="875" t="s">
        <v>580</v>
      </c>
      <c r="C55" s="876"/>
      <c r="D55" s="876"/>
      <c r="E55" s="877"/>
      <c r="F55" s="379">
        <f>SUM(F56:F72)</f>
        <v>98713</v>
      </c>
      <c r="G55" s="379">
        <f>SUM(G56:G72)</f>
        <v>0</v>
      </c>
      <c r="H55" s="379">
        <f>SUM(H56:H72)</f>
        <v>0</v>
      </c>
      <c r="I55" s="364">
        <f t="shared" si="0"/>
        <v>98713</v>
      </c>
    </row>
    <row r="56" spans="1:9" ht="15.75">
      <c r="A56">
        <v>51</v>
      </c>
      <c r="B56" s="23" t="s">
        <v>65</v>
      </c>
      <c r="C56" s="24"/>
      <c r="D56" s="24"/>
      <c r="E56" s="25"/>
      <c r="F56" s="375">
        <v>12049</v>
      </c>
      <c r="G56" s="92"/>
      <c r="H56" s="92"/>
      <c r="I56" s="364">
        <f t="shared" si="0"/>
        <v>12049</v>
      </c>
    </row>
    <row r="57" spans="1:9" ht="15.75">
      <c r="A57">
        <v>52</v>
      </c>
      <c r="B57" s="15" t="s">
        <v>464</v>
      </c>
      <c r="C57" s="16"/>
      <c r="D57" s="16"/>
      <c r="E57" s="17"/>
      <c r="F57" s="367">
        <v>1929</v>
      </c>
      <c r="G57" s="92"/>
      <c r="H57" s="92"/>
      <c r="I57" s="364">
        <f t="shared" si="0"/>
        <v>1929</v>
      </c>
    </row>
    <row r="58" spans="1:9" ht="15.75">
      <c r="A58">
        <v>53</v>
      </c>
      <c r="B58" s="29" t="s">
        <v>465</v>
      </c>
      <c r="C58" s="30"/>
      <c r="D58" s="30"/>
      <c r="E58" s="31"/>
      <c r="F58" s="383">
        <v>2431</v>
      </c>
      <c r="G58" s="92"/>
      <c r="H58" s="92"/>
      <c r="I58" s="364">
        <f t="shared" si="0"/>
        <v>2431</v>
      </c>
    </row>
    <row r="59" spans="1:9" ht="15.75">
      <c r="A59">
        <v>54</v>
      </c>
      <c r="B59" s="29" t="s">
        <v>466</v>
      </c>
      <c r="C59" s="30"/>
      <c r="D59" s="30"/>
      <c r="E59" s="31"/>
      <c r="F59" s="384">
        <v>10482</v>
      </c>
      <c r="G59" s="92"/>
      <c r="H59" s="92"/>
      <c r="I59" s="364">
        <f t="shared" si="0"/>
        <v>10482</v>
      </c>
    </row>
    <row r="60" spans="1:9" ht="15.75">
      <c r="A60">
        <v>55</v>
      </c>
      <c r="B60" s="29" t="s">
        <v>467</v>
      </c>
      <c r="C60" s="30"/>
      <c r="D60" s="30"/>
      <c r="E60" s="31"/>
      <c r="F60" s="383">
        <v>734</v>
      </c>
      <c r="G60" s="92"/>
      <c r="H60" s="92"/>
      <c r="I60" s="364">
        <f t="shared" si="0"/>
        <v>734</v>
      </c>
    </row>
    <row r="61" spans="1:9" ht="15.75">
      <c r="A61">
        <v>56</v>
      </c>
      <c r="B61" s="858" t="s">
        <v>468</v>
      </c>
      <c r="C61" s="858"/>
      <c r="D61" s="858"/>
      <c r="E61" s="858"/>
      <c r="F61" s="385"/>
      <c r="G61" s="92"/>
      <c r="H61" s="92"/>
      <c r="I61" s="364">
        <f t="shared" si="0"/>
        <v>0</v>
      </c>
    </row>
    <row r="62" spans="1:9" ht="15.75">
      <c r="A62">
        <v>57</v>
      </c>
      <c r="B62" s="858" t="s">
        <v>469</v>
      </c>
      <c r="C62" s="858"/>
      <c r="D62" s="858"/>
      <c r="E62" s="858"/>
      <c r="F62" s="385"/>
      <c r="G62" s="92"/>
      <c r="H62" s="92"/>
      <c r="I62" s="364">
        <f t="shared" si="0"/>
        <v>0</v>
      </c>
    </row>
    <row r="63" spans="1:9" ht="15.75">
      <c r="A63">
        <v>58</v>
      </c>
      <c r="B63" s="866" t="s">
        <v>470</v>
      </c>
      <c r="C63" s="869"/>
      <c r="D63" s="869"/>
      <c r="E63" s="868"/>
      <c r="F63" s="385">
        <v>33904</v>
      </c>
      <c r="G63" s="92"/>
      <c r="H63" s="92"/>
      <c r="I63" s="364">
        <f t="shared" si="0"/>
        <v>33904</v>
      </c>
    </row>
    <row r="64" spans="1:9" ht="15.75">
      <c r="A64">
        <v>59</v>
      </c>
      <c r="B64" s="866" t="s">
        <v>471</v>
      </c>
      <c r="C64" s="867"/>
      <c r="D64" s="867"/>
      <c r="E64" s="868"/>
      <c r="F64" s="386">
        <v>664</v>
      </c>
      <c r="G64" s="92"/>
      <c r="H64" s="92"/>
      <c r="I64" s="364">
        <f t="shared" si="0"/>
        <v>664</v>
      </c>
    </row>
    <row r="65" spans="1:9" ht="15.75">
      <c r="A65">
        <v>60</v>
      </c>
      <c r="B65" s="237" t="s">
        <v>472</v>
      </c>
      <c r="C65" s="234"/>
      <c r="D65" s="234"/>
      <c r="E65" s="235"/>
      <c r="F65" s="386">
        <v>9364</v>
      </c>
      <c r="G65" s="92"/>
      <c r="H65" s="92"/>
      <c r="I65" s="364">
        <f t="shared" si="0"/>
        <v>9364</v>
      </c>
    </row>
    <row r="66" spans="1:9" ht="15.75">
      <c r="A66">
        <v>61</v>
      </c>
      <c r="B66" s="866" t="s">
        <v>558</v>
      </c>
      <c r="C66" s="867"/>
      <c r="D66" s="867"/>
      <c r="E66" s="868"/>
      <c r="F66" s="386">
        <v>2200</v>
      </c>
      <c r="G66" s="92"/>
      <c r="H66" s="92"/>
      <c r="I66" s="364">
        <f t="shared" si="0"/>
        <v>2200</v>
      </c>
    </row>
    <row r="67" spans="1:9" ht="15.75">
      <c r="A67">
        <v>62</v>
      </c>
      <c r="B67" s="15" t="s">
        <v>768</v>
      </c>
      <c r="C67" s="234"/>
      <c r="D67" s="234"/>
      <c r="E67" s="235"/>
      <c r="F67" s="385">
        <v>2120</v>
      </c>
      <c r="G67" s="92"/>
      <c r="H67" s="92"/>
      <c r="I67" s="364">
        <f t="shared" si="0"/>
        <v>2120</v>
      </c>
    </row>
    <row r="68" spans="1:9" ht="15.75">
      <c r="A68">
        <v>63</v>
      </c>
      <c r="B68" s="440" t="s">
        <v>710</v>
      </c>
      <c r="C68" s="569"/>
      <c r="D68" s="569"/>
      <c r="E68" s="235"/>
      <c r="F68" s="385">
        <v>308</v>
      </c>
      <c r="G68" s="92"/>
      <c r="H68" s="92"/>
      <c r="I68" s="364">
        <f t="shared" si="0"/>
        <v>308</v>
      </c>
    </row>
    <row r="69" spans="1:9" ht="15.75">
      <c r="A69">
        <v>64</v>
      </c>
      <c r="B69" s="440" t="s">
        <v>820</v>
      </c>
      <c r="C69" s="569"/>
      <c r="D69" s="569"/>
      <c r="E69" s="235"/>
      <c r="F69" s="385">
        <v>736</v>
      </c>
      <c r="G69" s="92"/>
      <c r="H69" s="92"/>
      <c r="I69" s="364">
        <f t="shared" si="0"/>
        <v>736</v>
      </c>
    </row>
    <row r="70" spans="1:9" ht="15.75">
      <c r="A70">
        <v>65</v>
      </c>
      <c r="B70" s="440" t="s">
        <v>821</v>
      </c>
      <c r="C70" s="569"/>
      <c r="D70" s="569"/>
      <c r="E70" s="235"/>
      <c r="F70" s="385">
        <v>19451</v>
      </c>
      <c r="G70" s="92"/>
      <c r="H70" s="92"/>
      <c r="I70" s="364">
        <f t="shared" si="0"/>
        <v>19451</v>
      </c>
    </row>
    <row r="71" spans="1:9" ht="15.75">
      <c r="A71">
        <v>66</v>
      </c>
      <c r="B71" s="440" t="s">
        <v>822</v>
      </c>
      <c r="C71" s="569"/>
      <c r="D71" s="569"/>
      <c r="E71" s="235"/>
      <c r="F71" s="385">
        <v>1933</v>
      </c>
      <c r="G71" s="92"/>
      <c r="H71" s="92"/>
      <c r="I71" s="364">
        <f t="shared" si="0"/>
        <v>1933</v>
      </c>
    </row>
    <row r="72" spans="1:9" ht="15.75">
      <c r="A72">
        <v>67</v>
      </c>
      <c r="B72" s="440" t="s">
        <v>823</v>
      </c>
      <c r="C72" s="569"/>
      <c r="D72" s="569"/>
      <c r="E72" s="300"/>
      <c r="F72" s="385">
        <v>408</v>
      </c>
      <c r="G72" s="92"/>
      <c r="H72" s="92"/>
      <c r="I72" s="364">
        <f t="shared" si="0"/>
        <v>408</v>
      </c>
    </row>
    <row r="73" spans="1:9" s="140" customFormat="1" ht="15.75">
      <c r="A73">
        <v>68</v>
      </c>
      <c r="B73" s="860" t="s">
        <v>581</v>
      </c>
      <c r="C73" s="861"/>
      <c r="D73" s="861"/>
      <c r="E73" s="862"/>
      <c r="F73" s="387">
        <f>SUM(F74:F76)</f>
        <v>81</v>
      </c>
      <c r="G73" s="314">
        <f>SUM(G74:G76)</f>
        <v>75</v>
      </c>
      <c r="H73" s="314">
        <f>SUM(H74:H76)</f>
        <v>0</v>
      </c>
      <c r="I73" s="364">
        <f t="shared" si="0"/>
        <v>156</v>
      </c>
    </row>
    <row r="74" spans="1:9" ht="15.75">
      <c r="A74">
        <v>69</v>
      </c>
      <c r="B74" s="15" t="s">
        <v>568</v>
      </c>
      <c r="C74" s="30"/>
      <c r="D74" s="30"/>
      <c r="E74" s="31"/>
      <c r="F74" s="367">
        <v>70</v>
      </c>
      <c r="G74" s="92"/>
      <c r="H74" s="92"/>
      <c r="I74" s="364">
        <f t="shared" si="0"/>
        <v>70</v>
      </c>
    </row>
    <row r="75" spans="1:9" ht="15.75">
      <c r="A75">
        <v>70</v>
      </c>
      <c r="B75" s="29" t="s">
        <v>860</v>
      </c>
      <c r="C75" s="30"/>
      <c r="D75" s="30"/>
      <c r="E75" s="31"/>
      <c r="F75" s="367"/>
      <c r="G75" s="92">
        <v>75</v>
      </c>
      <c r="H75" s="92"/>
      <c r="I75" s="364">
        <f>SUM(F75:H75)</f>
        <v>75</v>
      </c>
    </row>
    <row r="76" spans="1:9" ht="16.5" thickBot="1">
      <c r="A76">
        <v>70</v>
      </c>
      <c r="B76" s="29" t="s">
        <v>824</v>
      </c>
      <c r="C76" s="30"/>
      <c r="D76" s="30"/>
      <c r="E76" s="31"/>
      <c r="F76" s="367">
        <v>11</v>
      </c>
      <c r="G76" s="92"/>
      <c r="H76" s="92"/>
      <c r="I76" s="364">
        <f t="shared" si="0"/>
        <v>11</v>
      </c>
    </row>
    <row r="77" spans="1:9" ht="16.5" thickBot="1">
      <c r="A77">
        <v>71</v>
      </c>
      <c r="B77" s="863" t="s">
        <v>66</v>
      </c>
      <c r="C77" s="864"/>
      <c r="D77" s="864"/>
      <c r="E77" s="864"/>
      <c r="F77" s="388">
        <f>F78+F83</f>
        <v>210</v>
      </c>
      <c r="G77" s="409">
        <f>G78+G83</f>
        <v>2588</v>
      </c>
      <c r="H77" s="409">
        <f>H78+H83</f>
        <v>0</v>
      </c>
      <c r="I77" s="364">
        <f aca="true" t="shared" si="1" ref="I77:I109">SUM(F77:H77)</f>
        <v>2798</v>
      </c>
    </row>
    <row r="78" spans="1:9" ht="15.75">
      <c r="A78">
        <v>72</v>
      </c>
      <c r="B78" s="856" t="s">
        <v>69</v>
      </c>
      <c r="C78" s="857"/>
      <c r="D78" s="857"/>
      <c r="E78" s="857"/>
      <c r="F78" s="369">
        <f>SUM(F79:F82)</f>
        <v>210</v>
      </c>
      <c r="G78" s="233">
        <f>SUM(G79:G82)</f>
        <v>2588</v>
      </c>
      <c r="H78" s="233">
        <f>SUM(H79:H82)</f>
        <v>0</v>
      </c>
      <c r="I78" s="364">
        <f t="shared" si="1"/>
        <v>2798</v>
      </c>
    </row>
    <row r="79" spans="1:9" ht="15.75">
      <c r="A79">
        <v>73</v>
      </c>
      <c r="B79" s="865" t="s">
        <v>451</v>
      </c>
      <c r="C79" s="865"/>
      <c r="D79" s="865"/>
      <c r="E79" s="865"/>
      <c r="F79" s="375"/>
      <c r="G79" s="92">
        <v>2248</v>
      </c>
      <c r="H79" s="92"/>
      <c r="I79" s="364">
        <f t="shared" si="1"/>
        <v>2248</v>
      </c>
    </row>
    <row r="80" spans="1:9" ht="15.75">
      <c r="A80">
        <v>74</v>
      </c>
      <c r="B80" s="858" t="s">
        <v>67</v>
      </c>
      <c r="C80" s="858"/>
      <c r="D80" s="858"/>
      <c r="E80" s="858"/>
      <c r="F80" s="367"/>
      <c r="G80" s="92">
        <v>340</v>
      </c>
      <c r="H80" s="92"/>
      <c r="I80" s="364">
        <f t="shared" si="1"/>
        <v>340</v>
      </c>
    </row>
    <row r="81" spans="1:9" ht="15.75">
      <c r="A81">
        <v>75</v>
      </c>
      <c r="B81" s="734" t="s">
        <v>857</v>
      </c>
      <c r="C81" s="734"/>
      <c r="D81" s="734"/>
      <c r="E81" s="734"/>
      <c r="F81" s="367">
        <v>50</v>
      </c>
      <c r="G81" s="92"/>
      <c r="H81" s="92"/>
      <c r="I81" s="364">
        <f t="shared" si="1"/>
        <v>50</v>
      </c>
    </row>
    <row r="82" spans="1:9" ht="15.75">
      <c r="A82">
        <v>76</v>
      </c>
      <c r="B82" s="858" t="s">
        <v>858</v>
      </c>
      <c r="C82" s="858"/>
      <c r="D82" s="858"/>
      <c r="E82" s="858"/>
      <c r="F82" s="367">
        <v>160</v>
      </c>
      <c r="G82" s="92"/>
      <c r="H82" s="92"/>
      <c r="I82" s="364">
        <f t="shared" si="1"/>
        <v>160</v>
      </c>
    </row>
    <row r="83" spans="1:9" ht="15.75">
      <c r="A83">
        <v>77</v>
      </c>
      <c r="B83" s="853" t="s">
        <v>604</v>
      </c>
      <c r="C83" s="854"/>
      <c r="D83" s="854"/>
      <c r="E83" s="855"/>
      <c r="F83" s="369"/>
      <c r="G83" s="141"/>
      <c r="H83" s="141"/>
      <c r="I83" s="364">
        <f t="shared" si="1"/>
        <v>0</v>
      </c>
    </row>
    <row r="84" spans="1:9" ht="15.75">
      <c r="A84">
        <v>78</v>
      </c>
      <c r="B84" s="859" t="s">
        <v>582</v>
      </c>
      <c r="C84" s="859"/>
      <c r="D84" s="859"/>
      <c r="E84" s="859"/>
      <c r="F84" s="389">
        <f>F85+F88</f>
        <v>46897</v>
      </c>
      <c r="G84" s="317">
        <f>G85+G88</f>
        <v>4728</v>
      </c>
      <c r="H84" s="317">
        <f>H85+H88</f>
        <v>0</v>
      </c>
      <c r="I84" s="364">
        <f t="shared" si="1"/>
        <v>51625</v>
      </c>
    </row>
    <row r="85" spans="1:9" s="241" customFormat="1" ht="15.75">
      <c r="A85">
        <v>79</v>
      </c>
      <c r="B85" s="322" t="s">
        <v>570</v>
      </c>
      <c r="C85" s="703"/>
      <c r="D85" s="703"/>
      <c r="E85" s="703"/>
      <c r="F85" s="704">
        <f>SUM(F86:F87)</f>
        <v>1221</v>
      </c>
      <c r="G85" s="410"/>
      <c r="H85" s="410"/>
      <c r="I85" s="364">
        <f t="shared" si="1"/>
        <v>1221</v>
      </c>
    </row>
    <row r="86" spans="1:9" s="241" customFormat="1" ht="15.75">
      <c r="A86">
        <v>80</v>
      </c>
      <c r="B86" s="322" t="s">
        <v>769</v>
      </c>
      <c r="C86" s="703"/>
      <c r="D86" s="703"/>
      <c r="E86" s="703"/>
      <c r="F86" s="704">
        <v>182</v>
      </c>
      <c r="G86" s="705"/>
      <c r="H86" s="705"/>
      <c r="I86" s="364">
        <f t="shared" si="1"/>
        <v>182</v>
      </c>
    </row>
    <row r="87" spans="1:9" s="241" customFormat="1" ht="15.75">
      <c r="A87">
        <v>81</v>
      </c>
      <c r="B87" s="325" t="s">
        <v>770</v>
      </c>
      <c r="C87" s="706"/>
      <c r="D87" s="706"/>
      <c r="E87" s="706"/>
      <c r="F87" s="707">
        <v>1039</v>
      </c>
      <c r="G87" s="708"/>
      <c r="H87" s="708"/>
      <c r="I87" s="364">
        <f t="shared" si="1"/>
        <v>1039</v>
      </c>
    </row>
    <row r="88" spans="1:9" ht="15.75">
      <c r="A88">
        <v>82</v>
      </c>
      <c r="B88" s="847" t="s">
        <v>571</v>
      </c>
      <c r="C88" s="848"/>
      <c r="D88" s="848"/>
      <c r="E88" s="848"/>
      <c r="F88" s="370">
        <f>SUM(F89:F97)</f>
        <v>45676</v>
      </c>
      <c r="G88" s="18">
        <f>SUM(G89:G97)</f>
        <v>4728</v>
      </c>
      <c r="H88" s="18">
        <f>SUM(H89:H97)</f>
        <v>0</v>
      </c>
      <c r="I88" s="364">
        <f t="shared" si="1"/>
        <v>50404</v>
      </c>
    </row>
    <row r="89" spans="1:9" ht="15.75">
      <c r="A89">
        <v>83</v>
      </c>
      <c r="B89" s="303" t="s">
        <v>463</v>
      </c>
      <c r="C89" s="236"/>
      <c r="D89" s="236"/>
      <c r="E89" s="236"/>
      <c r="F89" s="390">
        <v>2226</v>
      </c>
      <c r="G89" s="92"/>
      <c r="H89" s="92"/>
      <c r="I89" s="364">
        <f t="shared" si="1"/>
        <v>2226</v>
      </c>
    </row>
    <row r="90" spans="1:9" ht="15.75">
      <c r="A90">
        <v>84</v>
      </c>
      <c r="B90" s="19" t="s">
        <v>473</v>
      </c>
      <c r="C90" s="20"/>
      <c r="D90" s="20"/>
      <c r="E90" s="20"/>
      <c r="F90" s="391"/>
      <c r="G90" s="92">
        <v>4728</v>
      </c>
      <c r="H90" s="92"/>
      <c r="I90" s="364">
        <f t="shared" si="1"/>
        <v>4728</v>
      </c>
    </row>
    <row r="91" spans="1:9" ht="15.75">
      <c r="A91">
        <v>85</v>
      </c>
      <c r="B91" s="262" t="s">
        <v>477</v>
      </c>
      <c r="C91" s="20"/>
      <c r="D91" s="20"/>
      <c r="E91" s="20"/>
      <c r="F91" s="391">
        <v>36563</v>
      </c>
      <c r="G91" s="92"/>
      <c r="H91" s="92"/>
      <c r="I91" s="364">
        <f t="shared" si="1"/>
        <v>36563</v>
      </c>
    </row>
    <row r="92" spans="1:9" ht="15.75">
      <c r="A92">
        <v>86</v>
      </c>
      <c r="B92" s="850" t="s">
        <v>569</v>
      </c>
      <c r="C92" s="851"/>
      <c r="D92" s="851"/>
      <c r="E92" s="852"/>
      <c r="F92" s="386"/>
      <c r="G92" s="92"/>
      <c r="H92" s="92"/>
      <c r="I92" s="364">
        <f t="shared" si="1"/>
        <v>0</v>
      </c>
    </row>
    <row r="93" spans="1:9" ht="15.75">
      <c r="A93">
        <v>87</v>
      </c>
      <c r="B93" s="795" t="s">
        <v>713</v>
      </c>
      <c r="C93" s="814"/>
      <c r="D93" s="814"/>
      <c r="E93" s="809"/>
      <c r="F93" s="304">
        <v>1500</v>
      </c>
      <c r="G93" s="92"/>
      <c r="H93" s="92"/>
      <c r="I93" s="364">
        <f t="shared" si="1"/>
        <v>1500</v>
      </c>
    </row>
    <row r="94" spans="1:9" ht="15.75">
      <c r="A94">
        <v>88</v>
      </c>
      <c r="B94" s="795" t="s">
        <v>714</v>
      </c>
      <c r="C94" s="814"/>
      <c r="D94" s="814"/>
      <c r="E94" s="809"/>
      <c r="F94" s="391">
        <v>3876</v>
      </c>
      <c r="G94" s="92"/>
      <c r="H94" s="92"/>
      <c r="I94" s="364">
        <f t="shared" si="1"/>
        <v>3876</v>
      </c>
    </row>
    <row r="95" spans="1:9" ht="15.75">
      <c r="A95">
        <v>89</v>
      </c>
      <c r="B95" s="795" t="s">
        <v>715</v>
      </c>
      <c r="C95" s="814"/>
      <c r="D95" s="814"/>
      <c r="E95" s="809"/>
      <c r="F95" s="391">
        <v>276</v>
      </c>
      <c r="G95" s="92"/>
      <c r="H95" s="92"/>
      <c r="I95" s="364">
        <f t="shared" si="1"/>
        <v>276</v>
      </c>
    </row>
    <row r="96" spans="1:9" ht="15.75">
      <c r="A96">
        <v>90</v>
      </c>
      <c r="B96" s="440" t="s">
        <v>859</v>
      </c>
      <c r="C96" s="569"/>
      <c r="D96" s="590"/>
      <c r="E96" s="556"/>
      <c r="F96" s="391">
        <v>835</v>
      </c>
      <c r="G96" s="92"/>
      <c r="H96" s="92"/>
      <c r="I96" s="364">
        <f t="shared" si="1"/>
        <v>835</v>
      </c>
    </row>
    <row r="97" spans="1:9" ht="15.75">
      <c r="A97">
        <v>91</v>
      </c>
      <c r="B97" s="525" t="s">
        <v>829</v>
      </c>
      <c r="C97" s="532"/>
      <c r="D97" s="590"/>
      <c r="E97" s="556"/>
      <c r="F97" s="391">
        <v>400</v>
      </c>
      <c r="G97" s="92"/>
      <c r="H97" s="92"/>
      <c r="I97" s="364">
        <f t="shared" si="1"/>
        <v>400</v>
      </c>
    </row>
    <row r="98" spans="1:9" s="140" customFormat="1" ht="15.75">
      <c r="A98">
        <v>92</v>
      </c>
      <c r="B98" s="313" t="s">
        <v>608</v>
      </c>
      <c r="C98" s="313"/>
      <c r="D98" s="313"/>
      <c r="E98" s="313"/>
      <c r="F98" s="392">
        <f>F99+F100</f>
        <v>140</v>
      </c>
      <c r="G98" s="314">
        <f>G99+G100</f>
        <v>1000</v>
      </c>
      <c r="H98" s="314">
        <f>H99+H100</f>
        <v>0</v>
      </c>
      <c r="I98" s="364">
        <f t="shared" si="1"/>
        <v>1140</v>
      </c>
    </row>
    <row r="99" spans="1:9" s="140" customFormat="1" ht="15.75">
      <c r="A99">
        <v>93</v>
      </c>
      <c r="B99" s="318" t="s">
        <v>572</v>
      </c>
      <c r="C99" s="318"/>
      <c r="D99" s="318"/>
      <c r="E99" s="318"/>
      <c r="F99" s="393"/>
      <c r="G99" s="393">
        <v>1000</v>
      </c>
      <c r="H99" s="393"/>
      <c r="I99" s="364">
        <f t="shared" si="1"/>
        <v>1000</v>
      </c>
    </row>
    <row r="100" spans="1:9" ht="15.75">
      <c r="A100">
        <v>94</v>
      </c>
      <c r="B100" s="836" t="s">
        <v>573</v>
      </c>
      <c r="C100" s="836"/>
      <c r="D100" s="836"/>
      <c r="E100" s="836"/>
      <c r="F100" s="394">
        <v>140</v>
      </c>
      <c r="G100" s="92"/>
      <c r="H100" s="92"/>
      <c r="I100" s="364">
        <f t="shared" si="1"/>
        <v>140</v>
      </c>
    </row>
    <row r="101" spans="1:9" ht="15.75">
      <c r="A101">
        <v>95</v>
      </c>
      <c r="B101" s="835" t="s">
        <v>68</v>
      </c>
      <c r="C101" s="837"/>
      <c r="D101" s="837"/>
      <c r="E101" s="837"/>
      <c r="F101" s="395">
        <f>F7+F77+F84+F98</f>
        <v>788386</v>
      </c>
      <c r="G101" s="411">
        <f>G7+G77+G84+G98</f>
        <v>35491</v>
      </c>
      <c r="H101" s="411">
        <f>H7+H77+H84+H98</f>
        <v>27272</v>
      </c>
      <c r="I101" s="364">
        <f t="shared" si="1"/>
        <v>851149</v>
      </c>
    </row>
    <row r="102" spans="1:9" s="321" customFormat="1" ht="15.75">
      <c r="A102">
        <v>96</v>
      </c>
      <c r="B102" s="315" t="s">
        <v>613</v>
      </c>
      <c r="C102" s="319"/>
      <c r="D102" s="319"/>
      <c r="E102" s="320"/>
      <c r="F102" s="396">
        <f>SUM(F103:F104)</f>
        <v>379414</v>
      </c>
      <c r="G102" s="412">
        <f>SUM(G103:G104)</f>
        <v>-3005</v>
      </c>
      <c r="H102" s="412">
        <f>SUM(H103:H104)</f>
        <v>26972</v>
      </c>
      <c r="I102" s="364">
        <f t="shared" si="1"/>
        <v>403381</v>
      </c>
    </row>
    <row r="103" spans="1:9" s="321" customFormat="1" ht="15.75">
      <c r="A103">
        <v>97</v>
      </c>
      <c r="B103" s="322" t="s">
        <v>612</v>
      </c>
      <c r="C103" s="323"/>
      <c r="D103" s="323"/>
      <c r="E103" s="324"/>
      <c r="F103" s="397">
        <v>379414</v>
      </c>
      <c r="G103" s="413">
        <v>-3005</v>
      </c>
      <c r="H103" s="413">
        <v>26972</v>
      </c>
      <c r="I103" s="364">
        <f t="shared" si="1"/>
        <v>403381</v>
      </c>
    </row>
    <row r="104" spans="1:9" s="321" customFormat="1" ht="15.75">
      <c r="A104">
        <v>98</v>
      </c>
      <c r="B104" s="325" t="s">
        <v>614</v>
      </c>
      <c r="C104" s="326"/>
      <c r="D104" s="326"/>
      <c r="E104" s="327"/>
      <c r="F104" s="398"/>
      <c r="G104" s="413"/>
      <c r="H104" s="413"/>
      <c r="I104" s="364">
        <f t="shared" si="1"/>
        <v>0</v>
      </c>
    </row>
    <row r="105" spans="1:9" s="2" customFormat="1" ht="15.75">
      <c r="A105">
        <v>99</v>
      </c>
      <c r="B105" s="838" t="s">
        <v>583</v>
      </c>
      <c r="C105" s="839"/>
      <c r="D105" s="839"/>
      <c r="E105" s="840"/>
      <c r="F105" s="399">
        <f>F106+F107</f>
        <v>150128</v>
      </c>
      <c r="G105" s="414">
        <f>G106+G107</f>
        <v>3000</v>
      </c>
      <c r="H105" s="414">
        <f>H106+H107</f>
        <v>0</v>
      </c>
      <c r="I105" s="364">
        <f t="shared" si="1"/>
        <v>153128</v>
      </c>
    </row>
    <row r="106" spans="1:9" s="2" customFormat="1" ht="15.75">
      <c r="A106">
        <v>100</v>
      </c>
      <c r="B106" s="841" t="s">
        <v>70</v>
      </c>
      <c r="C106" s="842"/>
      <c r="D106" s="842"/>
      <c r="E106" s="843"/>
      <c r="F106" s="400">
        <v>24290</v>
      </c>
      <c r="G106" s="415"/>
      <c r="H106" s="415"/>
      <c r="I106" s="364">
        <f t="shared" si="1"/>
        <v>24290</v>
      </c>
    </row>
    <row r="107" spans="1:9" s="2" customFormat="1" ht="15.75">
      <c r="A107">
        <v>101</v>
      </c>
      <c r="B107" s="844" t="s">
        <v>71</v>
      </c>
      <c r="C107" s="845"/>
      <c r="D107" s="845"/>
      <c r="E107" s="846"/>
      <c r="F107" s="401">
        <v>125838</v>
      </c>
      <c r="G107" s="415">
        <v>3000</v>
      </c>
      <c r="H107" s="415"/>
      <c r="I107" s="364">
        <f t="shared" si="1"/>
        <v>128838</v>
      </c>
    </row>
    <row r="108" spans="1:9" s="2" customFormat="1" ht="15.75">
      <c r="A108">
        <v>102</v>
      </c>
      <c r="B108" s="849" t="s">
        <v>584</v>
      </c>
      <c r="C108" s="849"/>
      <c r="D108" s="849"/>
      <c r="E108" s="849"/>
      <c r="F108" s="402"/>
      <c r="G108" s="416"/>
      <c r="H108" s="416"/>
      <c r="I108" s="364">
        <f t="shared" si="1"/>
        <v>0</v>
      </c>
    </row>
    <row r="109" spans="1:9" ht="15.75">
      <c r="A109">
        <v>103</v>
      </c>
      <c r="B109" s="835" t="s">
        <v>585</v>
      </c>
      <c r="C109" s="835"/>
      <c r="D109" s="835"/>
      <c r="E109" s="835"/>
      <c r="F109" s="395">
        <f>F101+F102+F105+F108</f>
        <v>1317928</v>
      </c>
      <c r="G109" s="411">
        <f>G101+G102+G105+G108</f>
        <v>35486</v>
      </c>
      <c r="H109" s="411">
        <f>H101+H102+H105+H108</f>
        <v>54244</v>
      </c>
      <c r="I109" s="364">
        <f t="shared" si="1"/>
        <v>1407658</v>
      </c>
    </row>
    <row r="110" spans="1:6" s="2" customFormat="1" ht="17.25" customHeight="1">
      <c r="A110"/>
      <c r="B110" s="34"/>
      <c r="C110" s="34"/>
      <c r="D110" s="34"/>
      <c r="E110" s="34"/>
      <c r="F110" s="364">
        <f>SUM(F109:H109)</f>
        <v>1407658</v>
      </c>
    </row>
    <row r="111" spans="1:6" s="2" customFormat="1" ht="18" customHeight="1">
      <c r="A111"/>
      <c r="B111" s="3"/>
      <c r="C111" s="3"/>
      <c r="D111" s="3"/>
      <c r="E111" s="3"/>
      <c r="F111" s="3"/>
    </row>
    <row r="112" spans="1:6" s="2" customFormat="1" ht="18" customHeight="1">
      <c r="A112"/>
      <c r="B112" s="3"/>
      <c r="C112" s="3"/>
      <c r="D112" s="3"/>
      <c r="E112" s="3"/>
      <c r="F112" s="3"/>
    </row>
    <row r="113" ht="18" customHeight="1">
      <c r="A113"/>
    </row>
    <row r="114" spans="1:6" s="2" customFormat="1" ht="12.75">
      <c r="A114"/>
      <c r="B114" s="3"/>
      <c r="C114" s="3"/>
      <c r="D114" s="3"/>
      <c r="E114" s="3"/>
      <c r="F114" s="3"/>
    </row>
    <row r="115" spans="1:6" s="2" customFormat="1" ht="12.75">
      <c r="A115"/>
      <c r="B115" s="3"/>
      <c r="C115" s="3"/>
      <c r="D115" s="3"/>
      <c r="E115" s="3"/>
      <c r="F115" s="3"/>
    </row>
    <row r="116" spans="1:6" s="2" customFormat="1" ht="12.75">
      <c r="A116"/>
      <c r="B116" s="3"/>
      <c r="C116" s="3"/>
      <c r="D116" s="3"/>
      <c r="E116" s="3"/>
      <c r="F116" s="3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</sheetData>
  <sheetProtection/>
  <mergeCells count="60">
    <mergeCell ref="B11:E11"/>
    <mergeCell ref="B5:E5"/>
    <mergeCell ref="B6:E6"/>
    <mergeCell ref="B7:E7"/>
    <mergeCell ref="B8:E8"/>
    <mergeCell ref="B9:E9"/>
    <mergeCell ref="B10:E10"/>
    <mergeCell ref="B12:E12"/>
    <mergeCell ref="B13:E13"/>
    <mergeCell ref="B14:E14"/>
    <mergeCell ref="B16:E16"/>
    <mergeCell ref="B18:E18"/>
    <mergeCell ref="B19:E19"/>
    <mergeCell ref="B38:E38"/>
    <mergeCell ref="B25:E25"/>
    <mergeCell ref="B26:E26"/>
    <mergeCell ref="B27:E27"/>
    <mergeCell ref="B24:E24"/>
    <mergeCell ref="B17:E17"/>
    <mergeCell ref="B21:E21"/>
    <mergeCell ref="B22:E22"/>
    <mergeCell ref="B23:E23"/>
    <mergeCell ref="B20:E20"/>
    <mergeCell ref="B43:E43"/>
    <mergeCell ref="B40:E40"/>
    <mergeCell ref="B42:E42"/>
    <mergeCell ref="B46:E46"/>
    <mergeCell ref="B55:E55"/>
    <mergeCell ref="B28:E28"/>
    <mergeCell ref="B29:E29"/>
    <mergeCell ref="B39:E39"/>
    <mergeCell ref="B34:E34"/>
    <mergeCell ref="B37:E37"/>
    <mergeCell ref="B66:E66"/>
    <mergeCell ref="B62:E62"/>
    <mergeCell ref="B63:E63"/>
    <mergeCell ref="B64:E64"/>
    <mergeCell ref="B61:E61"/>
    <mergeCell ref="B44:E44"/>
    <mergeCell ref="B47:E47"/>
    <mergeCell ref="B83:E83"/>
    <mergeCell ref="B78:E78"/>
    <mergeCell ref="B80:E80"/>
    <mergeCell ref="B84:E84"/>
    <mergeCell ref="B73:E73"/>
    <mergeCell ref="B77:E77"/>
    <mergeCell ref="B79:E79"/>
    <mergeCell ref="B82:E82"/>
    <mergeCell ref="B88:E88"/>
    <mergeCell ref="B108:E108"/>
    <mergeCell ref="B92:E92"/>
    <mergeCell ref="B93:E93"/>
    <mergeCell ref="B94:E94"/>
    <mergeCell ref="B95:E95"/>
    <mergeCell ref="B109:E109"/>
    <mergeCell ref="B100:E100"/>
    <mergeCell ref="B101:E101"/>
    <mergeCell ref="B105:E105"/>
    <mergeCell ref="B106:E106"/>
    <mergeCell ref="B107:E10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H3" sqref="H3"/>
    </sheetView>
  </sheetViews>
  <sheetFormatPr defaultColWidth="8.8515625" defaultRowHeight="12.75"/>
  <cols>
    <col min="1" max="1" width="5.421875" style="457" customWidth="1"/>
    <col min="2" max="3" width="8.8515625" style="457" customWidth="1"/>
    <col min="4" max="4" width="13.140625" style="457" customWidth="1"/>
    <col min="5" max="5" width="14.7109375" style="457" customWidth="1"/>
    <col min="6" max="6" width="10.28125" style="457" customWidth="1"/>
    <col min="7" max="7" width="10.7109375" style="457" customWidth="1"/>
    <col min="8" max="8" width="10.421875" style="457" customWidth="1"/>
    <col min="9" max="9" width="9.7109375" style="457" customWidth="1"/>
    <col min="10" max="12" width="8.8515625" style="457" customWidth="1"/>
    <col min="13" max="13" width="5.57421875" style="457" customWidth="1"/>
    <col min="14" max="16384" width="8.8515625" style="457" customWidth="1"/>
  </cols>
  <sheetData>
    <row r="1" spans="3:8" ht="18">
      <c r="C1" s="458"/>
      <c r="D1" s="458" t="s">
        <v>435</v>
      </c>
      <c r="E1" s="459"/>
      <c r="F1" s="459"/>
      <c r="G1" s="460"/>
      <c r="H1" s="461"/>
    </row>
    <row r="2" spans="2:8" ht="15.75">
      <c r="B2" s="462"/>
      <c r="D2" s="463" t="s">
        <v>44</v>
      </c>
      <c r="E2" s="464"/>
      <c r="F2" s="465"/>
      <c r="G2" s="466"/>
      <c r="H2" s="433" t="s">
        <v>416</v>
      </c>
    </row>
    <row r="3" spans="2:8" ht="15.75">
      <c r="B3" s="462"/>
      <c r="C3" s="462"/>
      <c r="D3" s="463" t="s">
        <v>72</v>
      </c>
      <c r="E3" s="467"/>
      <c r="F3" s="465"/>
      <c r="G3" s="466"/>
      <c r="H3" s="530" t="s">
        <v>882</v>
      </c>
    </row>
    <row r="4" ht="12.75">
      <c r="H4" s="436" t="s">
        <v>46</v>
      </c>
    </row>
    <row r="5" spans="2:8" ht="16.5" thickBot="1">
      <c r="B5" s="908" t="s">
        <v>47</v>
      </c>
      <c r="C5" s="909"/>
      <c r="D5" s="909"/>
      <c r="E5" s="467" t="s">
        <v>48</v>
      </c>
      <c r="F5" s="465" t="s">
        <v>73</v>
      </c>
      <c r="G5" s="465" t="s">
        <v>74</v>
      </c>
      <c r="H5" s="468" t="s">
        <v>75</v>
      </c>
    </row>
    <row r="6" spans="1:12" ht="12.75">
      <c r="A6" s="814">
        <v>1</v>
      </c>
      <c r="B6" s="910" t="s">
        <v>76</v>
      </c>
      <c r="C6" s="911"/>
      <c r="D6" s="912"/>
      <c r="E6" s="469" t="s">
        <v>436</v>
      </c>
      <c r="F6" s="898" t="s">
        <v>77</v>
      </c>
      <c r="G6" s="899"/>
      <c r="H6" s="900"/>
      <c r="I6" s="469" t="s">
        <v>436</v>
      </c>
      <c r="J6" s="898" t="s">
        <v>77</v>
      </c>
      <c r="K6" s="899"/>
      <c r="L6" s="900"/>
    </row>
    <row r="7" spans="1:12" ht="12.75">
      <c r="A7" s="814"/>
      <c r="B7" s="913"/>
      <c r="C7" s="914"/>
      <c r="D7" s="915"/>
      <c r="E7" s="470" t="s">
        <v>78</v>
      </c>
      <c r="F7" s="901" t="s">
        <v>79</v>
      </c>
      <c r="G7" s="902"/>
      <c r="H7" s="903"/>
      <c r="I7" s="470" t="s">
        <v>716</v>
      </c>
      <c r="J7" s="901" t="s">
        <v>79</v>
      </c>
      <c r="K7" s="902"/>
      <c r="L7" s="903"/>
    </row>
    <row r="8" spans="1:12" ht="13.5" thickBot="1">
      <c r="A8" s="814"/>
      <c r="B8" s="916"/>
      <c r="C8" s="917"/>
      <c r="D8" s="918"/>
      <c r="E8" s="471" t="s">
        <v>80</v>
      </c>
      <c r="F8" s="472"/>
      <c r="G8" s="473"/>
      <c r="H8" s="608"/>
      <c r="I8" s="471" t="s">
        <v>80</v>
      </c>
      <c r="J8" s="472"/>
      <c r="K8" s="473"/>
      <c r="L8" s="608"/>
    </row>
    <row r="9" spans="1:13" ht="12.75">
      <c r="A9" s="531">
        <v>2</v>
      </c>
      <c r="B9" s="919" t="s">
        <v>81</v>
      </c>
      <c r="C9" s="920"/>
      <c r="D9" s="921"/>
      <c r="E9" s="474">
        <f aca="true" t="shared" si="0" ref="E9:E77">SUM(F9:H9)</f>
        <v>95693</v>
      </c>
      <c r="F9" s="475">
        <v>45919</v>
      </c>
      <c r="G9" s="475">
        <v>12049</v>
      </c>
      <c r="H9" s="609">
        <v>37725</v>
      </c>
      <c r="I9" s="474">
        <f aca="true" t="shared" si="1" ref="I9:I44">SUM(J9:L9)</f>
        <v>105725</v>
      </c>
      <c r="J9" s="475">
        <v>51313</v>
      </c>
      <c r="K9" s="475">
        <v>13430</v>
      </c>
      <c r="L9" s="609">
        <v>40982</v>
      </c>
      <c r="M9" s="476"/>
    </row>
    <row r="10" spans="1:13" ht="12.75">
      <c r="A10" s="531">
        <v>3</v>
      </c>
      <c r="B10" s="922" t="s">
        <v>178</v>
      </c>
      <c r="C10" s="923"/>
      <c r="D10" s="923"/>
      <c r="E10" s="474">
        <f t="shared" si="0"/>
        <v>78257</v>
      </c>
      <c r="F10" s="477">
        <f>F11+F12+F13</f>
        <v>39850</v>
      </c>
      <c r="G10" s="477">
        <f>G11+G12+G13</f>
        <v>10306</v>
      </c>
      <c r="H10" s="610">
        <f>H11+H12+H13</f>
        <v>28101</v>
      </c>
      <c r="I10" s="474">
        <f t="shared" si="1"/>
        <v>41545</v>
      </c>
      <c r="J10" s="477">
        <f>J11+J12+J13</f>
        <v>19916</v>
      </c>
      <c r="K10" s="477">
        <f>K11+K12+K13</f>
        <v>4943</v>
      </c>
      <c r="L10" s="610">
        <f>L11+L12+L13</f>
        <v>16686</v>
      </c>
      <c r="M10" s="476"/>
    </row>
    <row r="11" spans="1:13" ht="12.75">
      <c r="A11" s="531">
        <v>4</v>
      </c>
      <c r="B11" s="924" t="s">
        <v>437</v>
      </c>
      <c r="C11" s="925"/>
      <c r="D11" s="926"/>
      <c r="E11" s="484">
        <f t="shared" si="0"/>
        <v>59571</v>
      </c>
      <c r="F11" s="484">
        <v>29506</v>
      </c>
      <c r="G11" s="611">
        <v>7699</v>
      </c>
      <c r="H11" s="612">
        <v>22366</v>
      </c>
      <c r="I11" s="720">
        <f t="shared" si="1"/>
        <v>33800</v>
      </c>
      <c r="J11" s="484">
        <v>15210</v>
      </c>
      <c r="K11" s="611">
        <v>3716</v>
      </c>
      <c r="L11" s="612">
        <v>14874</v>
      </c>
      <c r="M11" s="476"/>
    </row>
    <row r="12" spans="1:13" ht="12.75">
      <c r="A12" s="531">
        <v>5</v>
      </c>
      <c r="B12" s="927" t="s">
        <v>438</v>
      </c>
      <c r="C12" s="928"/>
      <c r="D12" s="929"/>
      <c r="E12" s="485">
        <f t="shared" si="0"/>
        <v>7273</v>
      </c>
      <c r="F12" s="487">
        <v>4401</v>
      </c>
      <c r="G12" s="487">
        <v>1056</v>
      </c>
      <c r="H12" s="613">
        <v>1816</v>
      </c>
      <c r="I12" s="721">
        <f t="shared" si="1"/>
        <v>2431</v>
      </c>
      <c r="J12" s="487">
        <v>1663</v>
      </c>
      <c r="K12" s="487">
        <v>430</v>
      </c>
      <c r="L12" s="613">
        <v>338</v>
      </c>
      <c r="M12" s="476"/>
    </row>
    <row r="13" spans="1:13" ht="13.5" thickBot="1">
      <c r="A13" s="531">
        <v>6</v>
      </c>
      <c r="B13" s="481" t="s">
        <v>439</v>
      </c>
      <c r="C13" s="482"/>
      <c r="D13" s="483"/>
      <c r="E13" s="614">
        <f t="shared" si="0"/>
        <v>11413</v>
      </c>
      <c r="F13" s="487">
        <v>5943</v>
      </c>
      <c r="G13" s="487">
        <v>1551</v>
      </c>
      <c r="H13" s="613">
        <v>3919</v>
      </c>
      <c r="I13" s="722">
        <f t="shared" si="1"/>
        <v>5314</v>
      </c>
      <c r="J13" s="487">
        <v>3043</v>
      </c>
      <c r="K13" s="487">
        <v>797</v>
      </c>
      <c r="L13" s="613">
        <v>1474</v>
      </c>
      <c r="M13" s="476"/>
    </row>
    <row r="14" spans="1:13" ht="12.75">
      <c r="A14" s="531">
        <v>7</v>
      </c>
      <c r="B14" s="904" t="s">
        <v>83</v>
      </c>
      <c r="C14" s="905"/>
      <c r="D14" s="905"/>
      <c r="E14" s="615">
        <f t="shared" si="0"/>
        <v>173950</v>
      </c>
      <c r="F14" s="616">
        <f>F9+F10</f>
        <v>85769</v>
      </c>
      <c r="G14" s="616">
        <f>G9+G10</f>
        <v>22355</v>
      </c>
      <c r="H14" s="617">
        <f>H9+H10</f>
        <v>65826</v>
      </c>
      <c r="I14" s="615">
        <f t="shared" si="1"/>
        <v>147270</v>
      </c>
      <c r="J14" s="616">
        <f>J9+J10</f>
        <v>71229</v>
      </c>
      <c r="K14" s="616">
        <f>K9+K10</f>
        <v>18373</v>
      </c>
      <c r="L14" s="617">
        <f>L9+L10</f>
        <v>57668</v>
      </c>
      <c r="M14" s="476"/>
    </row>
    <row r="15" spans="1:13" ht="13.5" thickBot="1">
      <c r="A15" s="531">
        <v>8</v>
      </c>
      <c r="B15" s="906" t="s">
        <v>84</v>
      </c>
      <c r="C15" s="907"/>
      <c r="D15" s="907"/>
      <c r="E15" s="618">
        <f t="shared" si="0"/>
        <v>39772</v>
      </c>
      <c r="F15" s="618">
        <f>SUM(F16+F20)</f>
        <v>13732</v>
      </c>
      <c r="G15" s="618">
        <f>SUM(G16+G20)</f>
        <v>3611</v>
      </c>
      <c r="H15" s="619">
        <f>SUM(H16+H20)</f>
        <v>22429</v>
      </c>
      <c r="I15" s="618">
        <f t="shared" si="1"/>
        <v>45101</v>
      </c>
      <c r="J15" s="618">
        <f>SUM(J16+J20)</f>
        <v>14558</v>
      </c>
      <c r="K15" s="618">
        <f>SUM(K16+K20)</f>
        <v>3801</v>
      </c>
      <c r="L15" s="619">
        <f>SUM(L16+L20)</f>
        <v>26742</v>
      </c>
      <c r="M15" s="476"/>
    </row>
    <row r="16" spans="1:13" ht="12.75">
      <c r="A16" s="531">
        <v>9</v>
      </c>
      <c r="B16" s="927" t="s">
        <v>85</v>
      </c>
      <c r="C16" s="928"/>
      <c r="D16" s="929"/>
      <c r="E16" s="485">
        <f t="shared" si="0"/>
        <v>26318</v>
      </c>
      <c r="F16" s="487">
        <f>SUM(F17:F19)</f>
        <v>10178</v>
      </c>
      <c r="G16" s="487">
        <f>SUM(G17:G19)</f>
        <v>2664</v>
      </c>
      <c r="H16" s="613">
        <f>SUM(H17:H19)</f>
        <v>13476</v>
      </c>
      <c r="I16" s="485">
        <f t="shared" si="1"/>
        <v>28691</v>
      </c>
      <c r="J16" s="487">
        <f>SUM(J17:J19)</f>
        <v>10711</v>
      </c>
      <c r="K16" s="487">
        <f>SUM(K17:K19)</f>
        <v>2774</v>
      </c>
      <c r="L16" s="613">
        <f>SUM(L17:L19)</f>
        <v>15206</v>
      </c>
      <c r="M16" s="476"/>
    </row>
    <row r="17" spans="1:13" ht="12.75">
      <c r="A17" s="531">
        <v>10</v>
      </c>
      <c r="B17" s="481" t="s">
        <v>557</v>
      </c>
      <c r="C17" s="482"/>
      <c r="D17" s="483"/>
      <c r="E17" s="485">
        <f t="shared" si="0"/>
        <v>25560</v>
      </c>
      <c r="F17" s="487">
        <v>9898</v>
      </c>
      <c r="G17" s="487">
        <v>2596</v>
      </c>
      <c r="H17" s="613">
        <v>13066</v>
      </c>
      <c r="I17" s="485">
        <f t="shared" si="1"/>
        <v>27105</v>
      </c>
      <c r="J17" s="487">
        <v>10431</v>
      </c>
      <c r="K17" s="487">
        <v>2706</v>
      </c>
      <c r="L17" s="613">
        <v>13968</v>
      </c>
      <c r="M17" s="476"/>
    </row>
    <row r="18" spans="1:13" ht="12.75">
      <c r="A18" s="531">
        <v>11</v>
      </c>
      <c r="B18" s="481" t="s">
        <v>475</v>
      </c>
      <c r="C18" s="482"/>
      <c r="D18" s="483"/>
      <c r="E18" s="485">
        <f t="shared" si="0"/>
        <v>758</v>
      </c>
      <c r="F18" s="487">
        <v>280</v>
      </c>
      <c r="G18" s="487">
        <v>68</v>
      </c>
      <c r="H18" s="613">
        <v>410</v>
      </c>
      <c r="I18" s="485">
        <f t="shared" si="1"/>
        <v>758</v>
      </c>
      <c r="J18" s="487">
        <v>280</v>
      </c>
      <c r="K18" s="487">
        <v>68</v>
      </c>
      <c r="L18" s="613">
        <v>410</v>
      </c>
      <c r="M18" s="476"/>
    </row>
    <row r="19" spans="1:13" ht="12.75">
      <c r="A19" s="531">
        <v>12</v>
      </c>
      <c r="B19" s="927" t="s">
        <v>82</v>
      </c>
      <c r="C19" s="928"/>
      <c r="D19" s="929"/>
      <c r="E19" s="485">
        <f t="shared" si="0"/>
        <v>0</v>
      </c>
      <c r="F19" s="486"/>
      <c r="G19" s="486"/>
      <c r="H19" s="620"/>
      <c r="I19" s="485">
        <f t="shared" si="1"/>
        <v>828</v>
      </c>
      <c r="J19" s="486"/>
      <c r="K19" s="486"/>
      <c r="L19" s="620">
        <v>828</v>
      </c>
      <c r="M19" s="476"/>
    </row>
    <row r="20" spans="1:13" ht="12.75">
      <c r="A20" s="531">
        <v>13</v>
      </c>
      <c r="B20" s="927" t="s">
        <v>86</v>
      </c>
      <c r="C20" s="928"/>
      <c r="D20" s="929"/>
      <c r="E20" s="485">
        <f t="shared" si="0"/>
        <v>13454</v>
      </c>
      <c r="F20" s="487">
        <v>3554</v>
      </c>
      <c r="G20" s="486">
        <v>947</v>
      </c>
      <c r="H20" s="613">
        <v>8953</v>
      </c>
      <c r="I20" s="485">
        <f t="shared" si="1"/>
        <v>16410</v>
      </c>
      <c r="J20" s="487">
        <v>3847</v>
      </c>
      <c r="K20" s="486">
        <v>1027</v>
      </c>
      <c r="L20" s="613">
        <v>11536</v>
      </c>
      <c r="M20" s="476"/>
    </row>
    <row r="21" spans="1:13" ht="12.75">
      <c r="A21" s="531">
        <v>14</v>
      </c>
      <c r="B21" s="481" t="s">
        <v>87</v>
      </c>
      <c r="C21" s="482"/>
      <c r="D21" s="483"/>
      <c r="E21" s="488">
        <f t="shared" si="0"/>
        <v>0</v>
      </c>
      <c r="F21" s="487"/>
      <c r="G21" s="486"/>
      <c r="H21" s="613"/>
      <c r="I21" s="488">
        <f t="shared" si="1"/>
        <v>354</v>
      </c>
      <c r="J21" s="487"/>
      <c r="K21" s="486"/>
      <c r="L21" s="613">
        <v>354</v>
      </c>
      <c r="M21" s="476"/>
    </row>
    <row r="22" spans="1:13" ht="12.75">
      <c r="A22" s="531">
        <v>15</v>
      </c>
      <c r="B22" s="930" t="s">
        <v>88</v>
      </c>
      <c r="C22" s="931"/>
      <c r="D22" s="931"/>
      <c r="E22" s="621">
        <f t="shared" si="0"/>
        <v>38013</v>
      </c>
      <c r="F22" s="621">
        <f>F23+F26+F27+F28+F29</f>
        <v>20366</v>
      </c>
      <c r="G22" s="621">
        <f>G23+G26+G27+G28+G29</f>
        <v>5384</v>
      </c>
      <c r="H22" s="622">
        <f>H23+H26+H27+H28+H29</f>
        <v>12263</v>
      </c>
      <c r="I22" s="621">
        <f t="shared" si="1"/>
        <v>17236</v>
      </c>
      <c r="J22" s="621">
        <f>J23+J26+J27+J28+J29</f>
        <v>9274</v>
      </c>
      <c r="K22" s="621">
        <f>K23+K26+K27+K28+K29</f>
        <v>2329</v>
      </c>
      <c r="L22" s="622">
        <f>L23+L26+L27+L28+L29</f>
        <v>5633</v>
      </c>
      <c r="M22" s="476"/>
    </row>
    <row r="23" spans="1:13" ht="12.75">
      <c r="A23" s="531">
        <v>16</v>
      </c>
      <c r="B23" s="927" t="s">
        <v>94</v>
      </c>
      <c r="C23" s="928"/>
      <c r="D23" s="929"/>
      <c r="E23" s="484">
        <f t="shared" si="0"/>
        <v>2861</v>
      </c>
      <c r="F23" s="491">
        <f>SUM(F24:F25)</f>
        <v>2163</v>
      </c>
      <c r="G23" s="491">
        <f>SUM(G24:G25)</f>
        <v>567</v>
      </c>
      <c r="H23" s="623">
        <f>SUM(H24:H25)</f>
        <v>131</v>
      </c>
      <c r="I23" s="484">
        <f t="shared" si="1"/>
        <v>1390</v>
      </c>
      <c r="J23" s="491">
        <f>SUM(J24:J25)</f>
        <v>1075</v>
      </c>
      <c r="K23" s="491">
        <f>SUM(K24:K25)</f>
        <v>285</v>
      </c>
      <c r="L23" s="623">
        <f>SUM(L24:L25)</f>
        <v>30</v>
      </c>
      <c r="M23" s="476"/>
    </row>
    <row r="24" spans="1:13" ht="12.75">
      <c r="A24" s="531">
        <v>17</v>
      </c>
      <c r="B24" s="481" t="s">
        <v>95</v>
      </c>
      <c r="C24" s="482"/>
      <c r="D24" s="483"/>
      <c r="E24" s="485">
        <f t="shared" si="0"/>
        <v>993</v>
      </c>
      <c r="F24" s="492">
        <v>726</v>
      </c>
      <c r="G24" s="492">
        <v>189</v>
      </c>
      <c r="H24" s="624">
        <v>78</v>
      </c>
      <c r="I24" s="485">
        <f t="shared" si="1"/>
        <v>477</v>
      </c>
      <c r="J24" s="492">
        <v>366</v>
      </c>
      <c r="K24" s="492">
        <v>97</v>
      </c>
      <c r="L24" s="624">
        <v>14</v>
      </c>
      <c r="M24" s="476"/>
    </row>
    <row r="25" spans="1:13" ht="12.75">
      <c r="A25" s="531">
        <v>18</v>
      </c>
      <c r="B25" s="481" t="s">
        <v>96</v>
      </c>
      <c r="C25" s="482"/>
      <c r="D25" s="483"/>
      <c r="E25" s="485">
        <f t="shared" si="0"/>
        <v>1868</v>
      </c>
      <c r="F25" s="492">
        <v>1437</v>
      </c>
      <c r="G25" s="492">
        <v>378</v>
      </c>
      <c r="H25" s="624">
        <v>53</v>
      </c>
      <c r="I25" s="485">
        <f t="shared" si="1"/>
        <v>913</v>
      </c>
      <c r="J25" s="492">
        <v>709</v>
      </c>
      <c r="K25" s="492">
        <v>188</v>
      </c>
      <c r="L25" s="624">
        <v>16</v>
      </c>
      <c r="M25" s="476"/>
    </row>
    <row r="26" spans="1:13" ht="12.75">
      <c r="A26" s="531">
        <v>19</v>
      </c>
      <c r="B26" s="927" t="s">
        <v>97</v>
      </c>
      <c r="C26" s="928"/>
      <c r="D26" s="929"/>
      <c r="E26" s="485">
        <f t="shared" si="0"/>
        <v>3980</v>
      </c>
      <c r="F26" s="489">
        <v>736</v>
      </c>
      <c r="G26" s="492">
        <v>196</v>
      </c>
      <c r="H26" s="625">
        <v>3048</v>
      </c>
      <c r="I26" s="485">
        <f t="shared" si="1"/>
        <v>1995</v>
      </c>
      <c r="J26" s="489">
        <v>413</v>
      </c>
      <c r="K26" s="492">
        <v>110</v>
      </c>
      <c r="L26" s="625">
        <v>1472</v>
      </c>
      <c r="M26" s="476"/>
    </row>
    <row r="27" spans="1:13" ht="12.75">
      <c r="A27" s="531">
        <v>20</v>
      </c>
      <c r="B27" s="481" t="s">
        <v>98</v>
      </c>
      <c r="C27" s="482"/>
      <c r="D27" s="483"/>
      <c r="E27" s="485">
        <f t="shared" si="0"/>
        <v>1574</v>
      </c>
      <c r="F27" s="489">
        <v>711</v>
      </c>
      <c r="G27" s="492">
        <v>189</v>
      </c>
      <c r="H27" s="625">
        <v>674</v>
      </c>
      <c r="I27" s="485">
        <f t="shared" si="1"/>
        <v>569</v>
      </c>
      <c r="J27" s="489">
        <v>366</v>
      </c>
      <c r="K27" s="492">
        <v>97</v>
      </c>
      <c r="L27" s="625">
        <v>106</v>
      </c>
      <c r="M27" s="476"/>
    </row>
    <row r="28" spans="1:13" ht="12.75">
      <c r="A28" s="531">
        <v>21</v>
      </c>
      <c r="B28" s="481" t="s">
        <v>99</v>
      </c>
      <c r="C28" s="482"/>
      <c r="D28" s="483"/>
      <c r="E28" s="485">
        <f t="shared" si="0"/>
        <v>8085</v>
      </c>
      <c r="F28" s="489">
        <v>1422</v>
      </c>
      <c r="G28" s="492">
        <v>378</v>
      </c>
      <c r="H28" s="625">
        <v>6285</v>
      </c>
      <c r="I28" s="485">
        <f t="shared" si="1"/>
        <v>3929</v>
      </c>
      <c r="J28" s="489">
        <v>712</v>
      </c>
      <c r="K28" s="492">
        <v>188</v>
      </c>
      <c r="L28" s="748">
        <v>3029</v>
      </c>
      <c r="M28" s="476"/>
    </row>
    <row r="29" spans="1:13" ht="12.75">
      <c r="A29" s="531">
        <v>22</v>
      </c>
      <c r="B29" s="927" t="s">
        <v>100</v>
      </c>
      <c r="C29" s="928"/>
      <c r="D29" s="929"/>
      <c r="E29" s="485">
        <f t="shared" si="0"/>
        <v>21513</v>
      </c>
      <c r="F29" s="489">
        <f>F30+F31</f>
        <v>15334</v>
      </c>
      <c r="G29" s="489">
        <f>G30+G31</f>
        <v>4054</v>
      </c>
      <c r="H29" s="625">
        <f>H30+H31</f>
        <v>2125</v>
      </c>
      <c r="I29" s="485">
        <f t="shared" si="1"/>
        <v>9353</v>
      </c>
      <c r="J29" s="489">
        <f>J30+J31</f>
        <v>6708</v>
      </c>
      <c r="K29" s="489">
        <f>K30+K31</f>
        <v>1649</v>
      </c>
      <c r="L29" s="748">
        <f>L30+L31</f>
        <v>996</v>
      </c>
      <c r="M29" s="476"/>
    </row>
    <row r="30" spans="1:13" ht="12.75">
      <c r="A30" s="531">
        <v>23</v>
      </c>
      <c r="B30" s="927" t="s">
        <v>101</v>
      </c>
      <c r="C30" s="928"/>
      <c r="D30" s="929"/>
      <c r="E30" s="485">
        <f t="shared" si="0"/>
        <v>807</v>
      </c>
      <c r="F30" s="492">
        <v>545</v>
      </c>
      <c r="G30" s="492">
        <v>147</v>
      </c>
      <c r="H30" s="624">
        <v>115</v>
      </c>
      <c r="I30" s="485">
        <f t="shared" si="1"/>
        <v>360</v>
      </c>
      <c r="J30" s="492">
        <v>283</v>
      </c>
      <c r="K30" s="492">
        <v>77</v>
      </c>
      <c r="L30" s="749"/>
      <c r="M30" s="476"/>
    </row>
    <row r="31" spans="1:13" ht="12.75">
      <c r="A31" s="531">
        <v>24</v>
      </c>
      <c r="B31" s="481" t="s">
        <v>102</v>
      </c>
      <c r="C31" s="482"/>
      <c r="D31" s="483"/>
      <c r="E31" s="488">
        <f t="shared" si="0"/>
        <v>20706</v>
      </c>
      <c r="F31" s="492">
        <v>14789</v>
      </c>
      <c r="G31" s="492">
        <v>3907</v>
      </c>
      <c r="H31" s="624">
        <v>2010</v>
      </c>
      <c r="I31" s="488">
        <f t="shared" si="1"/>
        <v>8993</v>
      </c>
      <c r="J31" s="492">
        <v>6425</v>
      </c>
      <c r="K31" s="492">
        <v>1572</v>
      </c>
      <c r="L31" s="749">
        <v>996</v>
      </c>
      <c r="M31" s="476"/>
    </row>
    <row r="32" spans="1:13" ht="12.75">
      <c r="A32" s="531">
        <v>25</v>
      </c>
      <c r="B32" s="738" t="s">
        <v>103</v>
      </c>
      <c r="C32" s="739"/>
      <c r="D32" s="740"/>
      <c r="E32" s="621">
        <f t="shared" si="0"/>
        <v>149371</v>
      </c>
      <c r="F32" s="621">
        <f>SUM(F33+F45+F48+F55)</f>
        <v>73982</v>
      </c>
      <c r="G32" s="621">
        <f>SUM(G33+G45+G48+G55)</f>
        <v>14268</v>
      </c>
      <c r="H32" s="621">
        <f>SUM(H33+H45+H48+H55)</f>
        <v>61121</v>
      </c>
      <c r="I32" s="621">
        <f t="shared" si="1"/>
        <v>186027</v>
      </c>
      <c r="J32" s="621">
        <f>SUM(J33+J45+J48+J55)</f>
        <v>90470</v>
      </c>
      <c r="K32" s="621">
        <f>SUM(K33+K45+K48+K55)</f>
        <v>18523</v>
      </c>
      <c r="L32" s="621">
        <f>SUM(L33+L45+L48+L55)</f>
        <v>77034</v>
      </c>
      <c r="M32" s="476"/>
    </row>
    <row r="33" spans="1:13" ht="12.75">
      <c r="A33" s="531">
        <v>26</v>
      </c>
      <c r="B33" s="922" t="s">
        <v>104</v>
      </c>
      <c r="C33" s="923"/>
      <c r="D33" s="923"/>
      <c r="E33" s="493">
        <f t="shared" si="0"/>
        <v>66184</v>
      </c>
      <c r="F33" s="493">
        <f>SUM(F34:F44)</f>
        <v>22833</v>
      </c>
      <c r="G33" s="493">
        <f>SUM(G34:G44)</f>
        <v>6041</v>
      </c>
      <c r="H33" s="626">
        <f>SUM(H34:H44)</f>
        <v>37310</v>
      </c>
      <c r="I33" s="493">
        <f t="shared" si="1"/>
        <v>80862</v>
      </c>
      <c r="J33" s="493">
        <f>SUM(J34:J44)</f>
        <v>26346</v>
      </c>
      <c r="K33" s="493">
        <f>SUM(K34:K44)</f>
        <v>6794</v>
      </c>
      <c r="L33" s="626">
        <f>SUM(L34:L44)</f>
        <v>47722</v>
      </c>
      <c r="M33" s="476"/>
    </row>
    <row r="34" spans="1:13" ht="12.75">
      <c r="A34" s="531">
        <v>27</v>
      </c>
      <c r="B34" s="927" t="s">
        <v>105</v>
      </c>
      <c r="C34" s="928"/>
      <c r="D34" s="929"/>
      <c r="E34" s="484">
        <f t="shared" si="0"/>
        <v>23821</v>
      </c>
      <c r="F34" s="491">
        <v>16398</v>
      </c>
      <c r="G34" s="491">
        <v>4328</v>
      </c>
      <c r="H34" s="623">
        <v>3095</v>
      </c>
      <c r="I34" s="720">
        <f t="shared" si="1"/>
        <v>27315</v>
      </c>
      <c r="J34" s="491">
        <v>18686</v>
      </c>
      <c r="K34" s="491">
        <v>4749</v>
      </c>
      <c r="L34" s="623">
        <v>3880</v>
      </c>
      <c r="M34" s="476"/>
    </row>
    <row r="35" spans="1:13" ht="12.75">
      <c r="A35" s="531">
        <v>28</v>
      </c>
      <c r="B35" s="481" t="s">
        <v>831</v>
      </c>
      <c r="C35" s="482"/>
      <c r="D35" s="483"/>
      <c r="E35" s="485"/>
      <c r="F35" s="489"/>
      <c r="G35" s="489"/>
      <c r="H35" s="625"/>
      <c r="I35" s="485">
        <f t="shared" si="1"/>
        <v>866</v>
      </c>
      <c r="J35" s="750">
        <v>682</v>
      </c>
      <c r="K35" s="750">
        <v>184</v>
      </c>
      <c r="L35" s="625"/>
      <c r="M35" s="476"/>
    </row>
    <row r="36" spans="1:13" ht="12.75">
      <c r="A36" s="531">
        <v>29</v>
      </c>
      <c r="B36" s="927" t="s">
        <v>160</v>
      </c>
      <c r="C36" s="928"/>
      <c r="D36" s="929"/>
      <c r="E36" s="485">
        <f t="shared" si="0"/>
        <v>8570</v>
      </c>
      <c r="F36" s="489">
        <v>4723</v>
      </c>
      <c r="G36" s="492">
        <v>1257</v>
      </c>
      <c r="H36" s="625">
        <v>2590</v>
      </c>
      <c r="I36" s="485">
        <f t="shared" si="1"/>
        <v>10201</v>
      </c>
      <c r="J36" s="489">
        <v>5133</v>
      </c>
      <c r="K36" s="492">
        <v>1368</v>
      </c>
      <c r="L36" s="625">
        <v>3700</v>
      </c>
      <c r="M36" s="476"/>
    </row>
    <row r="37" spans="1:13" ht="12.75">
      <c r="A37" s="531">
        <v>30</v>
      </c>
      <c r="B37" s="927" t="s">
        <v>106</v>
      </c>
      <c r="C37" s="928"/>
      <c r="D37" s="929"/>
      <c r="E37" s="485">
        <f t="shared" si="0"/>
        <v>3593</v>
      </c>
      <c r="F37" s="489">
        <v>1712</v>
      </c>
      <c r="G37" s="492">
        <v>456</v>
      </c>
      <c r="H37" s="624">
        <v>1425</v>
      </c>
      <c r="I37" s="485">
        <f t="shared" si="1"/>
        <v>3563</v>
      </c>
      <c r="J37" s="489">
        <v>1845</v>
      </c>
      <c r="K37" s="492">
        <v>493</v>
      </c>
      <c r="L37" s="624">
        <v>1225</v>
      </c>
      <c r="M37" s="476"/>
    </row>
    <row r="38" spans="1:13" ht="12.75">
      <c r="A38" s="531">
        <v>31</v>
      </c>
      <c r="B38" s="927" t="s">
        <v>107</v>
      </c>
      <c r="C38" s="928"/>
      <c r="D38" s="929"/>
      <c r="E38" s="485">
        <f t="shared" si="0"/>
        <v>2222</v>
      </c>
      <c r="F38" s="492"/>
      <c r="G38" s="492"/>
      <c r="H38" s="625">
        <v>2222</v>
      </c>
      <c r="I38" s="485">
        <f t="shared" si="1"/>
        <v>7516</v>
      </c>
      <c r="J38" s="492"/>
      <c r="K38" s="492"/>
      <c r="L38" s="625">
        <v>7516</v>
      </c>
      <c r="M38" s="476"/>
    </row>
    <row r="39" spans="1:13" ht="12.75">
      <c r="A39" s="531">
        <v>32</v>
      </c>
      <c r="B39" s="927" t="s">
        <v>108</v>
      </c>
      <c r="C39" s="928"/>
      <c r="D39" s="929"/>
      <c r="E39" s="485">
        <f t="shared" si="0"/>
        <v>3448</v>
      </c>
      <c r="F39" s="492"/>
      <c r="G39" s="492"/>
      <c r="H39" s="625">
        <v>3448</v>
      </c>
      <c r="I39" s="485">
        <f t="shared" si="1"/>
        <v>3448</v>
      </c>
      <c r="J39" s="492"/>
      <c r="K39" s="492"/>
      <c r="L39" s="625">
        <v>3448</v>
      </c>
      <c r="M39" s="476"/>
    </row>
    <row r="40" spans="1:13" ht="12.75">
      <c r="A40" s="531">
        <v>33</v>
      </c>
      <c r="B40" s="927" t="s">
        <v>110</v>
      </c>
      <c r="C40" s="928"/>
      <c r="D40" s="929"/>
      <c r="E40" s="485">
        <f t="shared" si="0"/>
        <v>4826</v>
      </c>
      <c r="F40" s="492"/>
      <c r="G40" s="492"/>
      <c r="H40" s="625">
        <v>4826</v>
      </c>
      <c r="I40" s="485">
        <f t="shared" si="1"/>
        <v>7010</v>
      </c>
      <c r="J40" s="492"/>
      <c r="K40" s="492"/>
      <c r="L40" s="625">
        <v>7010</v>
      </c>
      <c r="M40" s="476"/>
    </row>
    <row r="41" spans="1:13" ht="12.75">
      <c r="A41" s="531">
        <v>34</v>
      </c>
      <c r="B41" s="927" t="s">
        <v>109</v>
      </c>
      <c r="C41" s="928"/>
      <c r="D41" s="929"/>
      <c r="E41" s="485">
        <f t="shared" si="0"/>
        <v>6038</v>
      </c>
      <c r="F41" s="492"/>
      <c r="G41" s="492"/>
      <c r="H41" s="625">
        <v>6038</v>
      </c>
      <c r="I41" s="485">
        <f t="shared" si="1"/>
        <v>6737</v>
      </c>
      <c r="J41" s="492"/>
      <c r="K41" s="492"/>
      <c r="L41" s="625">
        <v>6737</v>
      </c>
      <c r="M41" s="476"/>
    </row>
    <row r="42" spans="1:13" ht="12.75">
      <c r="A42" s="531">
        <v>35</v>
      </c>
      <c r="B42" s="927" t="s">
        <v>111</v>
      </c>
      <c r="C42" s="928"/>
      <c r="D42" s="929"/>
      <c r="E42" s="485">
        <f t="shared" si="0"/>
        <v>12000</v>
      </c>
      <c r="F42" s="492"/>
      <c r="G42" s="492"/>
      <c r="H42" s="625">
        <v>12000</v>
      </c>
      <c r="I42" s="485">
        <f t="shared" si="1"/>
        <v>12000</v>
      </c>
      <c r="J42" s="492"/>
      <c r="K42" s="492"/>
      <c r="L42" s="625">
        <v>12000</v>
      </c>
      <c r="M42" s="476"/>
    </row>
    <row r="43" spans="1:13" ht="12.75">
      <c r="A43" s="531">
        <v>36</v>
      </c>
      <c r="B43" s="927" t="s">
        <v>112</v>
      </c>
      <c r="C43" s="928"/>
      <c r="D43" s="929"/>
      <c r="E43" s="485">
        <f t="shared" si="0"/>
        <v>127</v>
      </c>
      <c r="F43" s="492"/>
      <c r="G43" s="492"/>
      <c r="H43" s="624">
        <v>127</v>
      </c>
      <c r="I43" s="485">
        <f t="shared" si="1"/>
        <v>667</v>
      </c>
      <c r="J43" s="492"/>
      <c r="K43" s="492"/>
      <c r="L43" s="624">
        <v>667</v>
      </c>
      <c r="M43" s="476"/>
    </row>
    <row r="44" spans="1:13" ht="12.75">
      <c r="A44" s="531">
        <v>37</v>
      </c>
      <c r="B44" s="927" t="s">
        <v>113</v>
      </c>
      <c r="C44" s="928"/>
      <c r="D44" s="929"/>
      <c r="E44" s="485">
        <f t="shared" si="0"/>
        <v>1539</v>
      </c>
      <c r="F44" s="492"/>
      <c r="G44" s="492"/>
      <c r="H44" s="625">
        <v>1539</v>
      </c>
      <c r="I44" s="485">
        <f t="shared" si="1"/>
        <v>1539</v>
      </c>
      <c r="J44" s="492"/>
      <c r="K44" s="492"/>
      <c r="L44" s="625">
        <v>1539</v>
      </c>
      <c r="M44" s="476"/>
    </row>
    <row r="45" spans="1:13" ht="12.75">
      <c r="A45" s="531">
        <v>38</v>
      </c>
      <c r="B45" s="932" t="s">
        <v>440</v>
      </c>
      <c r="C45" s="933"/>
      <c r="D45" s="934"/>
      <c r="E45" s="474">
        <f>SUM(F45:H45)</f>
        <v>33356</v>
      </c>
      <c r="F45" s="495">
        <f>F46+F47</f>
        <v>10550</v>
      </c>
      <c r="G45" s="495">
        <f>G46+G47</f>
        <v>2772</v>
      </c>
      <c r="H45" s="627">
        <f>H46+H47</f>
        <v>20034</v>
      </c>
      <c r="I45" s="474">
        <f aca="true" t="shared" si="2" ref="I45:I118">SUM(J45:L45)</f>
        <v>33953</v>
      </c>
      <c r="J45" s="495">
        <f>J46+J47</f>
        <v>10840</v>
      </c>
      <c r="K45" s="495">
        <f>K46+K47</f>
        <v>2849</v>
      </c>
      <c r="L45" s="627">
        <f>L46+L47</f>
        <v>20264</v>
      </c>
      <c r="M45" s="476"/>
    </row>
    <row r="46" spans="1:13" ht="12.75">
      <c r="A46" s="531">
        <v>39</v>
      </c>
      <c r="B46" s="927" t="s">
        <v>447</v>
      </c>
      <c r="C46" s="806"/>
      <c r="D46" s="807"/>
      <c r="E46" s="484">
        <f>SUM(F46:H46)</f>
        <v>18807</v>
      </c>
      <c r="F46" s="507">
        <v>4944</v>
      </c>
      <c r="G46" s="507">
        <v>1310</v>
      </c>
      <c r="H46" s="623">
        <v>12553</v>
      </c>
      <c r="I46" s="484">
        <f t="shared" si="2"/>
        <v>19821</v>
      </c>
      <c r="J46" s="507">
        <v>5759</v>
      </c>
      <c r="K46" s="507">
        <v>1529</v>
      </c>
      <c r="L46" s="623">
        <v>12533</v>
      </c>
      <c r="M46" s="476"/>
    </row>
    <row r="47" spans="1:13" ht="12.75">
      <c r="A47" s="531">
        <v>40</v>
      </c>
      <c r="B47" s="937" t="s">
        <v>441</v>
      </c>
      <c r="C47" s="780"/>
      <c r="D47" s="938"/>
      <c r="E47" s="488">
        <f>SUM(F47:H47)</f>
        <v>14549</v>
      </c>
      <c r="F47" s="494">
        <v>5606</v>
      </c>
      <c r="G47" s="494">
        <v>1462</v>
      </c>
      <c r="H47" s="628">
        <v>7481</v>
      </c>
      <c r="I47" s="488">
        <f t="shared" si="2"/>
        <v>14132</v>
      </c>
      <c r="J47" s="494">
        <v>5081</v>
      </c>
      <c r="K47" s="494">
        <v>1320</v>
      </c>
      <c r="L47" s="628">
        <v>7731</v>
      </c>
      <c r="M47" s="476"/>
    </row>
    <row r="48" spans="1:13" ht="12.75">
      <c r="A48" s="531">
        <v>41</v>
      </c>
      <c r="B48" s="932" t="s">
        <v>442</v>
      </c>
      <c r="C48" s="933"/>
      <c r="D48" s="934"/>
      <c r="E48" s="474">
        <f t="shared" si="0"/>
        <v>1096</v>
      </c>
      <c r="F48" s="495">
        <f>SUM(F49:F54)</f>
        <v>40</v>
      </c>
      <c r="G48" s="495">
        <f>SUM(G49:G54)</f>
        <v>11</v>
      </c>
      <c r="H48" s="627">
        <f>SUM(H49:H54)</f>
        <v>1045</v>
      </c>
      <c r="I48" s="474">
        <f t="shared" si="2"/>
        <v>1126</v>
      </c>
      <c r="J48" s="495">
        <f>SUM(J49:J54)</f>
        <v>40</v>
      </c>
      <c r="K48" s="495">
        <f>SUM(K49:K54)</f>
        <v>11</v>
      </c>
      <c r="L48" s="627">
        <f>SUM(L49:L54)</f>
        <v>1075</v>
      </c>
      <c r="M48" s="476"/>
    </row>
    <row r="49" spans="1:13" ht="12.75">
      <c r="A49" s="531">
        <v>42</v>
      </c>
      <c r="B49" s="924" t="s">
        <v>90</v>
      </c>
      <c r="C49" s="935"/>
      <c r="D49" s="936"/>
      <c r="E49" s="484">
        <f t="shared" si="0"/>
        <v>4</v>
      </c>
      <c r="F49" s="496"/>
      <c r="G49" s="496"/>
      <c r="H49" s="629">
        <v>4</v>
      </c>
      <c r="I49" s="484">
        <f t="shared" si="2"/>
        <v>4</v>
      </c>
      <c r="J49" s="496"/>
      <c r="K49" s="496"/>
      <c r="L49" s="629">
        <v>4</v>
      </c>
      <c r="M49" s="476"/>
    </row>
    <row r="50" spans="1:13" ht="12.75">
      <c r="A50" s="531">
        <v>43</v>
      </c>
      <c r="B50" s="927" t="s">
        <v>89</v>
      </c>
      <c r="C50" s="928"/>
      <c r="D50" s="929"/>
      <c r="E50" s="485">
        <f t="shared" si="0"/>
        <v>258</v>
      </c>
      <c r="F50" s="486"/>
      <c r="G50" s="486"/>
      <c r="H50" s="620">
        <v>258</v>
      </c>
      <c r="I50" s="485">
        <f t="shared" si="2"/>
        <v>258</v>
      </c>
      <c r="J50" s="486"/>
      <c r="K50" s="486"/>
      <c r="L50" s="620">
        <v>258</v>
      </c>
      <c r="M50" s="476"/>
    </row>
    <row r="51" spans="1:13" ht="12.75">
      <c r="A51" s="531">
        <v>44</v>
      </c>
      <c r="B51" s="927" t="s">
        <v>91</v>
      </c>
      <c r="C51" s="928"/>
      <c r="D51" s="929"/>
      <c r="E51" s="485">
        <f t="shared" si="0"/>
        <v>21</v>
      </c>
      <c r="F51" s="486"/>
      <c r="G51" s="486"/>
      <c r="H51" s="620">
        <v>21</v>
      </c>
      <c r="I51" s="485">
        <f t="shared" si="2"/>
        <v>51</v>
      </c>
      <c r="J51" s="486"/>
      <c r="K51" s="486"/>
      <c r="L51" s="620">
        <v>51</v>
      </c>
      <c r="M51" s="476"/>
    </row>
    <row r="52" spans="1:13" ht="12.75">
      <c r="A52" s="531">
        <v>45</v>
      </c>
      <c r="B52" s="927" t="s">
        <v>92</v>
      </c>
      <c r="C52" s="928"/>
      <c r="D52" s="929"/>
      <c r="E52" s="485">
        <f t="shared" si="0"/>
        <v>735</v>
      </c>
      <c r="F52" s="486">
        <v>40</v>
      </c>
      <c r="G52" s="486">
        <v>11</v>
      </c>
      <c r="H52" s="620">
        <v>684</v>
      </c>
      <c r="I52" s="485">
        <f t="shared" si="2"/>
        <v>735</v>
      </c>
      <c r="J52" s="486">
        <v>40</v>
      </c>
      <c r="K52" s="486">
        <v>11</v>
      </c>
      <c r="L52" s="620">
        <v>684</v>
      </c>
      <c r="M52" s="476"/>
    </row>
    <row r="53" spans="1:13" ht="12.75">
      <c r="A53" s="531">
        <v>46</v>
      </c>
      <c r="B53" s="927" t="s">
        <v>159</v>
      </c>
      <c r="C53" s="928"/>
      <c r="D53" s="929"/>
      <c r="E53" s="485">
        <f t="shared" si="0"/>
        <v>32</v>
      </c>
      <c r="F53" s="492"/>
      <c r="G53" s="492"/>
      <c r="H53" s="624">
        <v>32</v>
      </c>
      <c r="I53" s="485">
        <f t="shared" si="2"/>
        <v>32</v>
      </c>
      <c r="J53" s="492"/>
      <c r="K53" s="492"/>
      <c r="L53" s="624">
        <v>32</v>
      </c>
      <c r="M53" s="476"/>
    </row>
    <row r="54" spans="1:13" ht="12.75">
      <c r="A54" s="531">
        <v>47</v>
      </c>
      <c r="B54" s="927" t="s">
        <v>93</v>
      </c>
      <c r="C54" s="928"/>
      <c r="D54" s="929"/>
      <c r="E54" s="488">
        <f t="shared" si="0"/>
        <v>46</v>
      </c>
      <c r="F54" s="494"/>
      <c r="G54" s="494"/>
      <c r="H54" s="630">
        <v>46</v>
      </c>
      <c r="I54" s="488">
        <f t="shared" si="2"/>
        <v>46</v>
      </c>
      <c r="J54" s="494"/>
      <c r="K54" s="494"/>
      <c r="L54" s="630">
        <v>46</v>
      </c>
      <c r="M54" s="476"/>
    </row>
    <row r="55" spans="1:13" ht="12.75">
      <c r="A55" s="531">
        <v>48</v>
      </c>
      <c r="B55" s="478" t="s">
        <v>832</v>
      </c>
      <c r="C55" s="479"/>
      <c r="D55" s="480"/>
      <c r="E55" s="474">
        <f>SUM(F55:H55)</f>
        <v>48735</v>
      </c>
      <c r="F55" s="631">
        <f>SUM(F56:F57)</f>
        <v>40559</v>
      </c>
      <c r="G55" s="631">
        <f>SUM(G56:G57)</f>
        <v>5444</v>
      </c>
      <c r="H55" s="631">
        <f>SUM(H56:H57)</f>
        <v>2732</v>
      </c>
      <c r="I55" s="474">
        <f>SUM(J55:L55)</f>
        <v>70086</v>
      </c>
      <c r="J55" s="631">
        <f>SUM(J56:J57)</f>
        <v>53244</v>
      </c>
      <c r="K55" s="631">
        <f>SUM(K56:K57)</f>
        <v>8869</v>
      </c>
      <c r="L55" s="631">
        <f>SUM(L56:L57)</f>
        <v>7973</v>
      </c>
      <c r="M55" s="476"/>
    </row>
    <row r="56" spans="1:13" ht="12.75">
      <c r="A56" s="531">
        <v>48</v>
      </c>
      <c r="B56" s="735" t="s">
        <v>833</v>
      </c>
      <c r="C56" s="736"/>
      <c r="D56" s="737"/>
      <c r="E56" s="484">
        <f>SUM(F56:H56)</f>
        <v>48735</v>
      </c>
      <c r="F56" s="751">
        <v>40559</v>
      </c>
      <c r="G56" s="751">
        <v>5444</v>
      </c>
      <c r="H56" s="752">
        <v>2732</v>
      </c>
      <c r="I56" s="484">
        <f>SUM(J56:L56)</f>
        <v>49035</v>
      </c>
      <c r="J56" s="751">
        <v>40559</v>
      </c>
      <c r="K56" s="751">
        <v>5444</v>
      </c>
      <c r="L56" s="752">
        <v>3032</v>
      </c>
      <c r="M56" s="476"/>
    </row>
    <row r="57" spans="1:13" ht="12.75">
      <c r="A57" s="531">
        <v>48</v>
      </c>
      <c r="B57" s="741" t="s">
        <v>834</v>
      </c>
      <c r="C57" s="753"/>
      <c r="D57" s="754"/>
      <c r="E57" s="488">
        <f t="shared" si="0"/>
        <v>0</v>
      </c>
      <c r="F57" s="755"/>
      <c r="G57" s="755"/>
      <c r="H57" s="756"/>
      <c r="I57" s="488">
        <f t="shared" si="2"/>
        <v>21051</v>
      </c>
      <c r="J57" s="755">
        <v>12685</v>
      </c>
      <c r="K57" s="755">
        <v>3425</v>
      </c>
      <c r="L57" s="756">
        <v>4941</v>
      </c>
      <c r="M57" s="476"/>
    </row>
    <row r="58" spans="1:13" ht="12.75">
      <c r="A58" s="531">
        <v>49</v>
      </c>
      <c r="B58" s="930" t="s">
        <v>179</v>
      </c>
      <c r="C58" s="931"/>
      <c r="D58" s="931"/>
      <c r="E58" s="632">
        <f t="shared" si="0"/>
        <v>128213</v>
      </c>
      <c r="F58" s="633">
        <f>SUM(F59:F61)</f>
        <v>78317</v>
      </c>
      <c r="G58" s="633">
        <f>SUM(G59:G61)</f>
        <v>20627</v>
      </c>
      <c r="H58" s="634">
        <f>SUM(H59:H61)</f>
        <v>29269</v>
      </c>
      <c r="I58" s="632">
        <f t="shared" si="2"/>
        <v>139872</v>
      </c>
      <c r="J58" s="633">
        <f>SUM(J59:J61)</f>
        <v>87783</v>
      </c>
      <c r="K58" s="633">
        <f>SUM(K59:K61)</f>
        <v>23134</v>
      </c>
      <c r="L58" s="634">
        <f>SUM(L59:L61)</f>
        <v>28955</v>
      </c>
      <c r="M58" s="476"/>
    </row>
    <row r="59" spans="1:13" ht="12.75">
      <c r="A59" s="531">
        <v>50</v>
      </c>
      <c r="B59" s="927" t="s">
        <v>114</v>
      </c>
      <c r="C59" s="928"/>
      <c r="D59" s="929"/>
      <c r="E59" s="484">
        <f t="shared" si="0"/>
        <v>114692</v>
      </c>
      <c r="F59" s="497">
        <v>69043</v>
      </c>
      <c r="G59" s="498">
        <v>18182</v>
      </c>
      <c r="H59" s="635">
        <v>27467</v>
      </c>
      <c r="I59" s="484">
        <f t="shared" si="2"/>
        <v>125783</v>
      </c>
      <c r="J59" s="497">
        <v>78071</v>
      </c>
      <c r="K59" s="498">
        <v>20571</v>
      </c>
      <c r="L59" s="635">
        <v>27141</v>
      </c>
      <c r="M59" s="476"/>
    </row>
    <row r="60" spans="1:13" ht="12.75">
      <c r="A60" s="531">
        <v>51</v>
      </c>
      <c r="B60" s="927" t="s">
        <v>115</v>
      </c>
      <c r="C60" s="928"/>
      <c r="D60" s="929"/>
      <c r="E60" s="485">
        <f t="shared" si="0"/>
        <v>7255</v>
      </c>
      <c r="F60" s="499">
        <v>5244</v>
      </c>
      <c r="G60" s="499">
        <v>1353</v>
      </c>
      <c r="H60" s="636">
        <v>658</v>
      </c>
      <c r="I60" s="485">
        <f t="shared" si="2"/>
        <v>7365</v>
      </c>
      <c r="J60" s="499">
        <v>5331</v>
      </c>
      <c r="K60" s="499">
        <v>1376</v>
      </c>
      <c r="L60" s="636">
        <v>658</v>
      </c>
      <c r="M60" s="476"/>
    </row>
    <row r="61" spans="1:13" ht="12.75">
      <c r="A61" s="531">
        <v>52</v>
      </c>
      <c r="B61" s="927" t="s">
        <v>116</v>
      </c>
      <c r="C61" s="806"/>
      <c r="D61" s="807"/>
      <c r="E61" s="485">
        <f t="shared" si="0"/>
        <v>6266</v>
      </c>
      <c r="F61" s="499">
        <v>4030</v>
      </c>
      <c r="G61" s="499">
        <v>1092</v>
      </c>
      <c r="H61" s="636">
        <v>1144</v>
      </c>
      <c r="I61" s="485">
        <f t="shared" si="2"/>
        <v>6724</v>
      </c>
      <c r="J61" s="499">
        <v>4381</v>
      </c>
      <c r="K61" s="499">
        <v>1187</v>
      </c>
      <c r="L61" s="636">
        <v>1156</v>
      </c>
      <c r="M61" s="476"/>
    </row>
    <row r="62" spans="1:13" ht="12.75">
      <c r="A62" s="531">
        <v>53</v>
      </c>
      <c r="B62" s="939" t="s">
        <v>180</v>
      </c>
      <c r="C62" s="940"/>
      <c r="D62" s="941"/>
      <c r="E62" s="621">
        <f t="shared" si="0"/>
        <v>84917</v>
      </c>
      <c r="F62" s="633">
        <f>SUM(F63:F77)</f>
        <v>26436</v>
      </c>
      <c r="G62" s="633">
        <f>SUM(G63:G77)</f>
        <v>7567</v>
      </c>
      <c r="H62" s="634">
        <f>SUM(H63:H77)</f>
        <v>50914</v>
      </c>
      <c r="I62" s="621">
        <f t="shared" si="2"/>
        <v>88893</v>
      </c>
      <c r="J62" s="633">
        <f>SUM(J63:J77)</f>
        <v>26699</v>
      </c>
      <c r="K62" s="633">
        <f>SUM(K63:K77)</f>
        <v>7583</v>
      </c>
      <c r="L62" s="634">
        <f>SUM(L63:L77)</f>
        <v>54611</v>
      </c>
      <c r="M62" s="476"/>
    </row>
    <row r="63" spans="1:13" ht="12.75">
      <c r="A63" s="531">
        <v>54</v>
      </c>
      <c r="B63" s="927" t="s">
        <v>445</v>
      </c>
      <c r="C63" s="928"/>
      <c r="D63" s="929"/>
      <c r="E63" s="485">
        <f t="shared" si="0"/>
        <v>5351</v>
      </c>
      <c r="F63" s="501"/>
      <c r="G63" s="501"/>
      <c r="H63" s="637">
        <v>5351</v>
      </c>
      <c r="I63" s="485">
        <f t="shared" si="2"/>
        <v>5401</v>
      </c>
      <c r="J63" s="501">
        <v>23</v>
      </c>
      <c r="K63" s="501">
        <v>7</v>
      </c>
      <c r="L63" s="637">
        <v>5371</v>
      </c>
      <c r="M63" s="476"/>
    </row>
    <row r="64" spans="1:13" ht="12.75">
      <c r="A64" s="531">
        <v>55</v>
      </c>
      <c r="B64" s="481" t="s">
        <v>446</v>
      </c>
      <c r="C64" s="482"/>
      <c r="D64" s="483"/>
      <c r="E64" s="485">
        <f t="shared" si="0"/>
        <v>279</v>
      </c>
      <c r="F64" s="502"/>
      <c r="G64" s="502"/>
      <c r="H64" s="638">
        <v>279</v>
      </c>
      <c r="I64" s="485">
        <f t="shared" si="2"/>
        <v>279</v>
      </c>
      <c r="J64" s="502"/>
      <c r="K64" s="502"/>
      <c r="L64" s="638">
        <v>279</v>
      </c>
      <c r="M64" s="476"/>
    </row>
    <row r="65" spans="1:13" ht="12.75">
      <c r="A65" s="531">
        <v>56</v>
      </c>
      <c r="B65" s="927" t="s">
        <v>161</v>
      </c>
      <c r="C65" s="928"/>
      <c r="D65" s="929"/>
      <c r="E65" s="485">
        <f t="shared" si="0"/>
        <v>302</v>
      </c>
      <c r="F65" s="502"/>
      <c r="G65" s="502">
        <v>64</v>
      </c>
      <c r="H65" s="638">
        <v>238</v>
      </c>
      <c r="I65" s="485">
        <f t="shared" si="2"/>
        <v>302</v>
      </c>
      <c r="J65" s="502"/>
      <c r="K65" s="502">
        <v>64</v>
      </c>
      <c r="L65" s="638">
        <v>238</v>
      </c>
      <c r="M65" s="476"/>
    </row>
    <row r="66" spans="1:13" ht="12.75">
      <c r="A66" s="531">
        <v>57</v>
      </c>
      <c r="B66" s="927" t="s">
        <v>162</v>
      </c>
      <c r="C66" s="928"/>
      <c r="D66" s="929"/>
      <c r="E66" s="485">
        <f t="shared" si="0"/>
        <v>2449</v>
      </c>
      <c r="F66" s="502">
        <v>500</v>
      </c>
      <c r="G66" s="502">
        <v>521</v>
      </c>
      <c r="H66" s="638">
        <v>1428</v>
      </c>
      <c r="I66" s="485">
        <f t="shared" si="2"/>
        <v>2449</v>
      </c>
      <c r="J66" s="502">
        <v>500</v>
      </c>
      <c r="K66" s="502">
        <v>521</v>
      </c>
      <c r="L66" s="638">
        <v>1428</v>
      </c>
      <c r="M66" s="476"/>
    </row>
    <row r="67" spans="1:13" ht="12.75">
      <c r="A67" s="531">
        <v>58</v>
      </c>
      <c r="B67" s="927" t="s">
        <v>163</v>
      </c>
      <c r="C67" s="928"/>
      <c r="D67" s="929"/>
      <c r="E67" s="485">
        <f t="shared" si="0"/>
        <v>11910</v>
      </c>
      <c r="F67" s="502"/>
      <c r="G67" s="502"/>
      <c r="H67" s="638">
        <v>11910</v>
      </c>
      <c r="I67" s="485">
        <f t="shared" si="2"/>
        <v>14662</v>
      </c>
      <c r="J67" s="502">
        <v>40</v>
      </c>
      <c r="K67" s="502">
        <v>11</v>
      </c>
      <c r="L67" s="638">
        <v>14611</v>
      </c>
      <c r="M67" s="476"/>
    </row>
    <row r="68" spans="1:13" ht="12.75">
      <c r="A68" s="531">
        <v>59</v>
      </c>
      <c r="B68" s="927" t="s">
        <v>487</v>
      </c>
      <c r="C68" s="928"/>
      <c r="D68" s="929"/>
      <c r="E68" s="485">
        <f>SUM(F68:H68)</f>
        <v>24754</v>
      </c>
      <c r="F68" s="499">
        <v>17845</v>
      </c>
      <c r="G68" s="499">
        <v>4958</v>
      </c>
      <c r="H68" s="636">
        <v>1951</v>
      </c>
      <c r="I68" s="485">
        <f t="shared" si="2"/>
        <v>23730</v>
      </c>
      <c r="J68" s="499">
        <v>17039</v>
      </c>
      <c r="K68" s="499">
        <v>4740</v>
      </c>
      <c r="L68" s="636">
        <v>1951</v>
      </c>
      <c r="M68" s="476"/>
    </row>
    <row r="69" spans="1:13" ht="12.75">
      <c r="A69" s="531">
        <v>60</v>
      </c>
      <c r="B69" s="942" t="s">
        <v>187</v>
      </c>
      <c r="C69" s="943"/>
      <c r="D69" s="944"/>
      <c r="E69" s="485">
        <f t="shared" si="0"/>
        <v>11100</v>
      </c>
      <c r="F69" s="500">
        <v>6441</v>
      </c>
      <c r="G69" s="500">
        <v>1721</v>
      </c>
      <c r="H69" s="636">
        <v>2938</v>
      </c>
      <c r="I69" s="485">
        <f t="shared" si="2"/>
        <v>12049</v>
      </c>
      <c r="J69" s="500">
        <v>7188</v>
      </c>
      <c r="K69" s="500">
        <v>1923</v>
      </c>
      <c r="L69" s="636">
        <v>2938</v>
      </c>
      <c r="M69" s="476"/>
    </row>
    <row r="70" spans="1:13" ht="12.75">
      <c r="A70" s="531">
        <v>61</v>
      </c>
      <c r="B70" s="481" t="s">
        <v>444</v>
      </c>
      <c r="C70" s="482"/>
      <c r="D70" s="483"/>
      <c r="E70" s="485">
        <f t="shared" si="0"/>
        <v>10700</v>
      </c>
      <c r="F70" s="502"/>
      <c r="G70" s="502"/>
      <c r="H70" s="639">
        <v>10700</v>
      </c>
      <c r="I70" s="485">
        <f t="shared" si="2"/>
        <v>10394</v>
      </c>
      <c r="J70" s="502"/>
      <c r="K70" s="502"/>
      <c r="L70" s="639">
        <v>10394</v>
      </c>
      <c r="M70" s="476"/>
    </row>
    <row r="71" spans="1:13" ht="12.75">
      <c r="A71" s="531">
        <v>62</v>
      </c>
      <c r="B71" s="481" t="s">
        <v>457</v>
      </c>
      <c r="C71" s="482"/>
      <c r="D71" s="483"/>
      <c r="E71" s="485">
        <f t="shared" si="0"/>
        <v>170</v>
      </c>
      <c r="F71" s="502">
        <v>131</v>
      </c>
      <c r="G71" s="502">
        <v>18</v>
      </c>
      <c r="H71" s="638">
        <v>21</v>
      </c>
      <c r="I71" s="485">
        <f t="shared" si="2"/>
        <v>312</v>
      </c>
      <c r="J71" s="502">
        <v>258</v>
      </c>
      <c r="K71" s="502">
        <v>31</v>
      </c>
      <c r="L71" s="638">
        <v>23</v>
      </c>
      <c r="M71" s="476"/>
    </row>
    <row r="72" spans="1:13" ht="12.75">
      <c r="A72" s="531">
        <v>63</v>
      </c>
      <c r="B72" s="481" t="s">
        <v>443</v>
      </c>
      <c r="C72" s="482"/>
      <c r="D72" s="483"/>
      <c r="E72" s="485">
        <f t="shared" si="0"/>
        <v>8196</v>
      </c>
      <c r="F72" s="502"/>
      <c r="G72" s="502"/>
      <c r="H72" s="639">
        <v>8196</v>
      </c>
      <c r="I72" s="485">
        <f t="shared" si="2"/>
        <v>9216</v>
      </c>
      <c r="J72" s="502"/>
      <c r="K72" s="502"/>
      <c r="L72" s="639">
        <v>9216</v>
      </c>
      <c r="M72" s="476"/>
    </row>
    <row r="73" spans="1:13" ht="12.75">
      <c r="A73" s="531">
        <v>64</v>
      </c>
      <c r="B73" s="481" t="s">
        <v>458</v>
      </c>
      <c r="C73" s="482"/>
      <c r="D73" s="483"/>
      <c r="E73" s="485">
        <f t="shared" si="0"/>
        <v>181</v>
      </c>
      <c r="F73" s="502">
        <v>139</v>
      </c>
      <c r="G73" s="502">
        <v>21</v>
      </c>
      <c r="H73" s="638">
        <v>21</v>
      </c>
      <c r="I73" s="485">
        <f t="shared" si="2"/>
        <v>226</v>
      </c>
      <c r="J73" s="502">
        <v>196</v>
      </c>
      <c r="K73" s="502">
        <v>12</v>
      </c>
      <c r="L73" s="638">
        <v>18</v>
      </c>
      <c r="M73" s="476"/>
    </row>
    <row r="74" spans="1:13" ht="12.75">
      <c r="A74" s="531">
        <v>65</v>
      </c>
      <c r="B74" s="640" t="s">
        <v>462</v>
      </c>
      <c r="C74" s="482"/>
      <c r="D74" s="483"/>
      <c r="E74" s="485">
        <f t="shared" si="0"/>
        <v>9364</v>
      </c>
      <c r="F74" s="502">
        <v>1380</v>
      </c>
      <c r="G74" s="502">
        <v>264</v>
      </c>
      <c r="H74" s="638">
        <v>7720</v>
      </c>
      <c r="I74" s="485">
        <f t="shared" si="2"/>
        <v>9364</v>
      </c>
      <c r="J74" s="502">
        <v>1380</v>
      </c>
      <c r="K74" s="502">
        <v>264</v>
      </c>
      <c r="L74" s="638">
        <v>7720</v>
      </c>
      <c r="M74" s="476"/>
    </row>
    <row r="75" spans="1:13" ht="12.75">
      <c r="A75" s="531">
        <v>66</v>
      </c>
      <c r="B75" s="942" t="s">
        <v>476</v>
      </c>
      <c r="C75" s="943"/>
      <c r="D75" s="944"/>
      <c r="E75" s="485">
        <f>SUM(F75:H75)</f>
        <v>161</v>
      </c>
      <c r="F75" s="500"/>
      <c r="G75" s="500"/>
      <c r="H75" s="636">
        <v>161</v>
      </c>
      <c r="I75" s="485">
        <f>SUM(J75:L75)</f>
        <v>161</v>
      </c>
      <c r="J75" s="500"/>
      <c r="K75" s="500"/>
      <c r="L75" s="636">
        <v>161</v>
      </c>
      <c r="M75" s="476"/>
    </row>
    <row r="76" spans="1:13" ht="12.75">
      <c r="A76" s="531">
        <v>67</v>
      </c>
      <c r="B76" s="942" t="s">
        <v>717</v>
      </c>
      <c r="C76" s="943"/>
      <c r="D76" s="944"/>
      <c r="E76" s="485">
        <f>SUM(F76:H76)</f>
        <v>0</v>
      </c>
      <c r="F76" s="500"/>
      <c r="G76" s="500"/>
      <c r="H76" s="636"/>
      <c r="I76" s="485">
        <f>SUM(J76:L76)</f>
        <v>85</v>
      </c>
      <c r="J76" s="500">
        <v>75</v>
      </c>
      <c r="K76" s="500">
        <v>10</v>
      </c>
      <c r="L76" s="636"/>
      <c r="M76" s="476"/>
    </row>
    <row r="77" spans="1:13" ht="13.5" thickBot="1">
      <c r="A77" s="531">
        <v>68</v>
      </c>
      <c r="B77" s="942" t="s">
        <v>718</v>
      </c>
      <c r="C77" s="943"/>
      <c r="D77" s="944"/>
      <c r="E77" s="485">
        <f t="shared" si="0"/>
        <v>0</v>
      </c>
      <c r="F77" s="500"/>
      <c r="G77" s="500"/>
      <c r="H77" s="636"/>
      <c r="I77" s="485">
        <f t="shared" si="2"/>
        <v>263</v>
      </c>
      <c r="J77" s="500"/>
      <c r="K77" s="500"/>
      <c r="L77" s="636">
        <v>263</v>
      </c>
      <c r="M77" s="476"/>
    </row>
    <row r="78" spans="1:13" ht="13.5" thickBot="1">
      <c r="A78" s="531">
        <v>69</v>
      </c>
      <c r="B78" s="945" t="s">
        <v>117</v>
      </c>
      <c r="C78" s="946"/>
      <c r="D78" s="947"/>
      <c r="E78" s="503">
        <f aca="true" t="shared" si="3" ref="E78:E129">SUM(F78:H78)</f>
        <v>614236</v>
      </c>
      <c r="F78" s="504">
        <f>SUM(F14+F15+F22+F32+F58+F62)</f>
        <v>298602</v>
      </c>
      <c r="G78" s="504">
        <f>SUM(G14+G15+G22+G32+G58+G62)</f>
        <v>73812</v>
      </c>
      <c r="H78" s="641">
        <f>SUM(H14+H15+H22+H32+H58+H62)</f>
        <v>241822</v>
      </c>
      <c r="I78" s="503">
        <f t="shared" si="2"/>
        <v>624399</v>
      </c>
      <c r="J78" s="504">
        <f>SUM(J14+J15+J22+J32+J58+J62)</f>
        <v>300013</v>
      </c>
      <c r="K78" s="504">
        <f>SUM(K14+K15+K22+K32+K58+K62)</f>
        <v>73743</v>
      </c>
      <c r="L78" s="641">
        <f>SUM(L14+L15+L22+L32+L58+L62)</f>
        <v>250643</v>
      </c>
      <c r="M78" s="476"/>
    </row>
    <row r="79" spans="1:13" ht="12.75">
      <c r="A79" s="531">
        <v>70</v>
      </c>
      <c r="B79" s="927" t="s">
        <v>227</v>
      </c>
      <c r="C79" s="928"/>
      <c r="D79" s="929"/>
      <c r="E79" s="488">
        <f t="shared" si="3"/>
        <v>32400</v>
      </c>
      <c r="F79" s="505"/>
      <c r="G79" s="506">
        <v>200</v>
      </c>
      <c r="H79" s="642">
        <v>32200</v>
      </c>
      <c r="I79" s="488">
        <f t="shared" si="2"/>
        <v>106092</v>
      </c>
      <c r="J79" s="505"/>
      <c r="K79" s="506">
        <v>200</v>
      </c>
      <c r="L79" s="642">
        <v>105892</v>
      </c>
      <c r="M79" s="476"/>
    </row>
    <row r="80" spans="1:13" ht="12.75">
      <c r="A80" s="531">
        <v>71</v>
      </c>
      <c r="B80" s="948" t="s">
        <v>649</v>
      </c>
      <c r="C80" s="949"/>
      <c r="D80" s="950"/>
      <c r="E80" s="643">
        <f t="shared" si="3"/>
        <v>32400</v>
      </c>
      <c r="F80" s="644">
        <f>SUM(F79)</f>
        <v>0</v>
      </c>
      <c r="G80" s="644">
        <f>SUM(G79)</f>
        <v>200</v>
      </c>
      <c r="H80" s="645">
        <f>SUM(H79)</f>
        <v>32200</v>
      </c>
      <c r="I80" s="643">
        <f t="shared" si="2"/>
        <v>106092</v>
      </c>
      <c r="J80" s="644">
        <f>SUM(J79)</f>
        <v>0</v>
      </c>
      <c r="K80" s="644">
        <f>SUM(K79)</f>
        <v>200</v>
      </c>
      <c r="L80" s="645">
        <f>SUM(L79)</f>
        <v>105892</v>
      </c>
      <c r="M80" s="476"/>
    </row>
    <row r="81" spans="1:13" ht="12.75">
      <c r="A81" s="531">
        <v>72</v>
      </c>
      <c r="B81" s="927" t="s">
        <v>173</v>
      </c>
      <c r="C81" s="928"/>
      <c r="D81" s="929"/>
      <c r="E81" s="484">
        <f t="shared" si="3"/>
        <v>911</v>
      </c>
      <c r="F81" s="507">
        <v>0</v>
      </c>
      <c r="G81" s="507">
        <v>0</v>
      </c>
      <c r="H81" s="635">
        <v>911</v>
      </c>
      <c r="I81" s="484">
        <f t="shared" si="2"/>
        <v>911</v>
      </c>
      <c r="J81" s="507">
        <v>0</v>
      </c>
      <c r="K81" s="507">
        <v>0</v>
      </c>
      <c r="L81" s="635">
        <v>911</v>
      </c>
      <c r="M81" s="476"/>
    </row>
    <row r="82" spans="1:13" ht="12.75">
      <c r="A82" s="531">
        <v>73</v>
      </c>
      <c r="B82" s="927" t="s">
        <v>478</v>
      </c>
      <c r="C82" s="928"/>
      <c r="D82" s="929"/>
      <c r="E82" s="485">
        <f t="shared" si="3"/>
        <v>122</v>
      </c>
      <c r="F82" s="492">
        <v>0</v>
      </c>
      <c r="G82" s="492">
        <v>0</v>
      </c>
      <c r="H82" s="624">
        <v>122</v>
      </c>
      <c r="I82" s="485">
        <f t="shared" si="2"/>
        <v>122</v>
      </c>
      <c r="J82" s="492">
        <v>0</v>
      </c>
      <c r="K82" s="492">
        <v>0</v>
      </c>
      <c r="L82" s="624">
        <v>122</v>
      </c>
      <c r="M82" s="476"/>
    </row>
    <row r="83" spans="1:13" ht="12.75">
      <c r="A83" s="531">
        <v>74</v>
      </c>
      <c r="B83" s="927" t="s">
        <v>479</v>
      </c>
      <c r="C83" s="928"/>
      <c r="D83" s="929"/>
      <c r="E83" s="485">
        <f t="shared" si="3"/>
        <v>522</v>
      </c>
      <c r="F83" s="492">
        <v>0</v>
      </c>
      <c r="G83" s="492">
        <v>0</v>
      </c>
      <c r="H83" s="624">
        <v>522</v>
      </c>
      <c r="I83" s="485">
        <f t="shared" si="2"/>
        <v>300</v>
      </c>
      <c r="J83" s="492">
        <v>0</v>
      </c>
      <c r="K83" s="492">
        <v>0</v>
      </c>
      <c r="L83" s="624">
        <v>300</v>
      </c>
      <c r="M83" s="476"/>
    </row>
    <row r="84" spans="1:13" ht="12.75">
      <c r="A84" s="531">
        <v>75</v>
      </c>
      <c r="B84" s="927" t="s">
        <v>480</v>
      </c>
      <c r="C84" s="928"/>
      <c r="D84" s="929"/>
      <c r="E84" s="485">
        <f t="shared" si="3"/>
        <v>522</v>
      </c>
      <c r="F84" s="492">
        <v>0</v>
      </c>
      <c r="G84" s="492">
        <v>0</v>
      </c>
      <c r="H84" s="624">
        <v>522</v>
      </c>
      <c r="I84" s="485">
        <f t="shared" si="2"/>
        <v>300</v>
      </c>
      <c r="J84" s="492">
        <v>0</v>
      </c>
      <c r="K84" s="492">
        <v>0</v>
      </c>
      <c r="L84" s="624">
        <v>300</v>
      </c>
      <c r="M84" s="476"/>
    </row>
    <row r="85" spans="1:13" ht="12.75">
      <c r="A85" s="531">
        <v>76</v>
      </c>
      <c r="B85" s="927" t="s">
        <v>481</v>
      </c>
      <c r="C85" s="928"/>
      <c r="D85" s="929"/>
      <c r="E85" s="485">
        <f t="shared" si="3"/>
        <v>0</v>
      </c>
      <c r="F85" s="492">
        <v>0</v>
      </c>
      <c r="G85" s="492">
        <v>0</v>
      </c>
      <c r="H85" s="636"/>
      <c r="I85" s="485">
        <f t="shared" si="2"/>
        <v>281</v>
      </c>
      <c r="J85" s="492">
        <v>0</v>
      </c>
      <c r="K85" s="492">
        <v>0</v>
      </c>
      <c r="L85" s="636">
        <v>281</v>
      </c>
      <c r="M85" s="476"/>
    </row>
    <row r="86" spans="1:13" ht="12.75">
      <c r="A86" s="531">
        <v>77</v>
      </c>
      <c r="B86" s="481" t="s">
        <v>719</v>
      </c>
      <c r="C86" s="482"/>
      <c r="D86" s="483" t="s">
        <v>174</v>
      </c>
      <c r="E86" s="485">
        <f t="shared" si="3"/>
        <v>0</v>
      </c>
      <c r="F86" s="492"/>
      <c r="G86" s="492"/>
      <c r="H86" s="636"/>
      <c r="I86" s="485">
        <f t="shared" si="2"/>
        <v>153</v>
      </c>
      <c r="J86" s="492"/>
      <c r="K86" s="492"/>
      <c r="L86" s="636">
        <v>153</v>
      </c>
      <c r="M86" s="476"/>
    </row>
    <row r="87" spans="1:13" ht="12.75">
      <c r="A87" s="531">
        <v>78</v>
      </c>
      <c r="B87" s="481" t="s">
        <v>720</v>
      </c>
      <c r="C87" s="482"/>
      <c r="D87" s="483"/>
      <c r="E87" s="485">
        <f>SUM(F87:H87)</f>
        <v>0</v>
      </c>
      <c r="F87" s="492"/>
      <c r="G87" s="492"/>
      <c r="H87" s="636"/>
      <c r="I87" s="485">
        <f t="shared" si="2"/>
        <v>1200</v>
      </c>
      <c r="J87" s="492"/>
      <c r="K87" s="492"/>
      <c r="L87" s="636">
        <v>1200</v>
      </c>
      <c r="M87" s="476"/>
    </row>
    <row r="88" spans="1:13" ht="12.75">
      <c r="A88" s="531">
        <v>79</v>
      </c>
      <c r="B88" s="481" t="s">
        <v>485</v>
      </c>
      <c r="C88" s="482"/>
      <c r="D88" s="483"/>
      <c r="E88" s="485">
        <f t="shared" si="3"/>
        <v>475</v>
      </c>
      <c r="F88" s="492"/>
      <c r="G88" s="492"/>
      <c r="H88" s="636">
        <v>475</v>
      </c>
      <c r="I88" s="485">
        <f t="shared" si="2"/>
        <v>475</v>
      </c>
      <c r="J88" s="492"/>
      <c r="K88" s="492"/>
      <c r="L88" s="636">
        <v>475</v>
      </c>
      <c r="M88" s="476"/>
    </row>
    <row r="89" spans="1:13" ht="12.75">
      <c r="A89" s="531">
        <v>80</v>
      </c>
      <c r="B89" s="481" t="s">
        <v>483</v>
      </c>
      <c r="C89" s="482"/>
      <c r="D89" s="483"/>
      <c r="E89" s="485">
        <f t="shared" si="3"/>
        <v>85</v>
      </c>
      <c r="F89" s="492"/>
      <c r="G89" s="492"/>
      <c r="H89" s="636">
        <v>85</v>
      </c>
      <c r="I89" s="485">
        <f t="shared" si="2"/>
        <v>85</v>
      </c>
      <c r="J89" s="492"/>
      <c r="K89" s="492"/>
      <c r="L89" s="636">
        <v>85</v>
      </c>
      <c r="M89" s="476"/>
    </row>
    <row r="90" spans="1:13" ht="12.75">
      <c r="A90" s="531">
        <v>81</v>
      </c>
      <c r="B90" s="481" t="s">
        <v>486</v>
      </c>
      <c r="C90" s="482"/>
      <c r="D90" s="483"/>
      <c r="E90" s="485">
        <f t="shared" si="3"/>
        <v>384</v>
      </c>
      <c r="F90" s="492"/>
      <c r="G90" s="492"/>
      <c r="H90" s="636">
        <v>384</v>
      </c>
      <c r="I90" s="485">
        <f t="shared" si="2"/>
        <v>384</v>
      </c>
      <c r="J90" s="492"/>
      <c r="K90" s="492"/>
      <c r="L90" s="636">
        <v>384</v>
      </c>
      <c r="M90" s="476"/>
    </row>
    <row r="91" spans="1:13" ht="12.75">
      <c r="A91" s="531">
        <v>82</v>
      </c>
      <c r="B91" s="481" t="s">
        <v>721</v>
      </c>
      <c r="C91" s="482"/>
      <c r="D91" s="483"/>
      <c r="E91" s="485">
        <f t="shared" si="3"/>
        <v>0</v>
      </c>
      <c r="F91" s="492"/>
      <c r="G91" s="492"/>
      <c r="H91" s="636"/>
      <c r="I91" s="485">
        <f t="shared" si="2"/>
        <v>2200</v>
      </c>
      <c r="J91" s="492"/>
      <c r="K91" s="492"/>
      <c r="L91" s="636">
        <v>2200</v>
      </c>
      <c r="M91" s="476"/>
    </row>
    <row r="92" spans="1:13" ht="12.75">
      <c r="A92" s="531">
        <v>83</v>
      </c>
      <c r="B92" s="481" t="s">
        <v>722</v>
      </c>
      <c r="C92" s="482"/>
      <c r="D92" s="483"/>
      <c r="E92" s="485">
        <f t="shared" si="3"/>
        <v>0</v>
      </c>
      <c r="F92" s="492"/>
      <c r="G92" s="492"/>
      <c r="H92" s="636"/>
      <c r="I92" s="485">
        <f>SUM(J92:L92)</f>
        <v>500</v>
      </c>
      <c r="J92" s="492"/>
      <c r="K92" s="492"/>
      <c r="L92" s="636">
        <v>500</v>
      </c>
      <c r="M92" s="476"/>
    </row>
    <row r="93" spans="1:13" ht="12.75">
      <c r="A93" s="531">
        <v>84</v>
      </c>
      <c r="B93" s="712" t="s">
        <v>723</v>
      </c>
      <c r="C93" s="646"/>
      <c r="D93" s="647"/>
      <c r="E93" s="485">
        <f t="shared" si="3"/>
        <v>0</v>
      </c>
      <c r="F93" s="492"/>
      <c r="G93" s="492"/>
      <c r="H93" s="636"/>
      <c r="I93" s="485">
        <f>SUM(J93:L93)</f>
        <v>19266</v>
      </c>
      <c r="J93" s="492"/>
      <c r="K93" s="492"/>
      <c r="L93" s="636">
        <v>19266</v>
      </c>
      <c r="M93" s="476"/>
    </row>
    <row r="94" spans="1:13" ht="12.75">
      <c r="A94" s="531">
        <v>85</v>
      </c>
      <c r="B94" s="712" t="s">
        <v>724</v>
      </c>
      <c r="C94" s="646"/>
      <c r="D94" s="647"/>
      <c r="E94" s="485">
        <f t="shared" si="3"/>
        <v>0</v>
      </c>
      <c r="F94" s="492"/>
      <c r="G94" s="492"/>
      <c r="H94" s="636"/>
      <c r="I94" s="485">
        <f>SUM(J94:L94)</f>
        <v>40124</v>
      </c>
      <c r="J94" s="492"/>
      <c r="K94" s="492"/>
      <c r="L94" s="636">
        <v>40124</v>
      </c>
      <c r="M94" s="476"/>
    </row>
    <row r="95" spans="1:13" ht="12.75">
      <c r="A95" s="531">
        <v>86</v>
      </c>
      <c r="B95" s="648" t="s">
        <v>835</v>
      </c>
      <c r="C95" s="646"/>
      <c r="D95" s="647"/>
      <c r="E95" s="485">
        <f t="shared" si="3"/>
        <v>0</v>
      </c>
      <c r="F95" s="492"/>
      <c r="G95" s="492"/>
      <c r="H95" s="636"/>
      <c r="I95" s="485">
        <f t="shared" si="2"/>
        <v>43</v>
      </c>
      <c r="J95" s="492"/>
      <c r="K95" s="492"/>
      <c r="L95" s="757">
        <v>43</v>
      </c>
      <c r="M95" s="476"/>
    </row>
    <row r="96" spans="1:13" ht="12.75">
      <c r="A96" s="531">
        <v>87</v>
      </c>
      <c r="B96" s="649" t="s">
        <v>182</v>
      </c>
      <c r="C96" s="650"/>
      <c r="D96" s="651"/>
      <c r="E96" s="621">
        <f t="shared" si="3"/>
        <v>3021</v>
      </c>
      <c r="F96" s="633">
        <f>SUM(F81:F95)</f>
        <v>0</v>
      </c>
      <c r="G96" s="633">
        <f>SUM(G81:G95)</f>
        <v>0</v>
      </c>
      <c r="H96" s="634">
        <f>SUM(H81:H95)</f>
        <v>3021</v>
      </c>
      <c r="I96" s="621">
        <f t="shared" si="2"/>
        <v>66344</v>
      </c>
      <c r="J96" s="633">
        <f>SUM(J81:J95)</f>
        <v>0</v>
      </c>
      <c r="K96" s="633">
        <f>SUM(K81:K95)</f>
        <v>0</v>
      </c>
      <c r="L96" s="634">
        <f>SUM(L81:L95)</f>
        <v>66344</v>
      </c>
      <c r="M96" s="476"/>
    </row>
    <row r="97" spans="1:13" ht="12.75">
      <c r="A97" s="531">
        <v>88</v>
      </c>
      <c r="B97" s="927" t="s">
        <v>175</v>
      </c>
      <c r="C97" s="928"/>
      <c r="D97" s="929"/>
      <c r="E97" s="484">
        <f t="shared" si="3"/>
        <v>1800</v>
      </c>
      <c r="F97" s="492">
        <v>0</v>
      </c>
      <c r="G97" s="492">
        <v>0</v>
      </c>
      <c r="H97" s="652">
        <v>1800</v>
      </c>
      <c r="I97" s="484">
        <f t="shared" si="2"/>
        <v>2410</v>
      </c>
      <c r="J97" s="492">
        <v>0</v>
      </c>
      <c r="K97" s="492">
        <v>0</v>
      </c>
      <c r="L97" s="652">
        <v>2410</v>
      </c>
      <c r="M97" s="476"/>
    </row>
    <row r="98" spans="1:13" ht="12.75">
      <c r="A98" s="531">
        <v>89</v>
      </c>
      <c r="B98" s="927" t="s">
        <v>176</v>
      </c>
      <c r="C98" s="928"/>
      <c r="D98" s="929"/>
      <c r="E98" s="485">
        <f t="shared" si="3"/>
        <v>2100</v>
      </c>
      <c r="F98" s="492">
        <v>0</v>
      </c>
      <c r="G98" s="492">
        <v>0</v>
      </c>
      <c r="H98" s="652">
        <v>2100</v>
      </c>
      <c r="I98" s="485">
        <f t="shared" si="2"/>
        <v>2083</v>
      </c>
      <c r="J98" s="492">
        <v>0</v>
      </c>
      <c r="K98" s="492">
        <v>0</v>
      </c>
      <c r="L98" s="652">
        <v>2083</v>
      </c>
      <c r="M98" s="476"/>
    </row>
    <row r="99" spans="1:13" ht="12.75">
      <c r="A99" s="531">
        <v>90</v>
      </c>
      <c r="B99" s="927" t="s">
        <v>177</v>
      </c>
      <c r="C99" s="928"/>
      <c r="D99" s="929"/>
      <c r="E99" s="485">
        <f t="shared" si="3"/>
        <v>353</v>
      </c>
      <c r="F99" s="492">
        <v>0</v>
      </c>
      <c r="G99" s="492">
        <v>0</v>
      </c>
      <c r="H99" s="636">
        <v>353</v>
      </c>
      <c r="I99" s="485">
        <f t="shared" si="2"/>
        <v>368</v>
      </c>
      <c r="J99" s="492">
        <v>0</v>
      </c>
      <c r="K99" s="492">
        <v>0</v>
      </c>
      <c r="L99" s="636">
        <v>368</v>
      </c>
      <c r="M99" s="476"/>
    </row>
    <row r="100" spans="1:13" ht="12.75">
      <c r="A100" s="531">
        <v>91</v>
      </c>
      <c r="B100" s="481" t="s">
        <v>118</v>
      </c>
      <c r="C100" s="482"/>
      <c r="D100" s="483" t="s">
        <v>174</v>
      </c>
      <c r="E100" s="485">
        <f t="shared" si="3"/>
        <v>608</v>
      </c>
      <c r="F100" s="492"/>
      <c r="G100" s="492"/>
      <c r="H100" s="636">
        <v>608</v>
      </c>
      <c r="I100" s="485">
        <f t="shared" si="2"/>
        <v>608</v>
      </c>
      <c r="J100" s="492"/>
      <c r="K100" s="492"/>
      <c r="L100" s="636">
        <v>608</v>
      </c>
      <c r="M100" s="476"/>
    </row>
    <row r="101" spans="1:13" ht="37.5" customHeight="1">
      <c r="A101" s="531">
        <v>92</v>
      </c>
      <c r="B101" s="955" t="s">
        <v>527</v>
      </c>
      <c r="C101" s="956"/>
      <c r="D101" s="957"/>
      <c r="E101" s="485">
        <f>SUM(F101:H101)</f>
        <v>2193</v>
      </c>
      <c r="F101" s="492"/>
      <c r="G101" s="492"/>
      <c r="H101" s="636">
        <v>2193</v>
      </c>
      <c r="I101" s="485">
        <f>SUM(J101:L101)</f>
        <v>0</v>
      </c>
      <c r="J101" s="492"/>
      <c r="K101" s="492"/>
      <c r="L101" s="636"/>
      <c r="M101" s="476"/>
    </row>
    <row r="102" spans="1:13" ht="12.75">
      <c r="A102" s="531">
        <v>93</v>
      </c>
      <c r="B102" s="927" t="s">
        <v>410</v>
      </c>
      <c r="C102" s="928"/>
      <c r="D102" s="929"/>
      <c r="E102" s="485">
        <f>SUM(F102:H102)</f>
        <v>179</v>
      </c>
      <c r="F102" s="492">
        <v>0</v>
      </c>
      <c r="G102" s="492">
        <v>0</v>
      </c>
      <c r="H102" s="636">
        <v>179</v>
      </c>
      <c r="I102" s="485">
        <f>SUM(J102:L102)</f>
        <v>179</v>
      </c>
      <c r="J102" s="492">
        <v>0</v>
      </c>
      <c r="K102" s="492">
        <v>0</v>
      </c>
      <c r="L102" s="636">
        <v>179</v>
      </c>
      <c r="M102" s="476"/>
    </row>
    <row r="103" spans="1:13" ht="12.75">
      <c r="A103" s="531">
        <v>94</v>
      </c>
      <c r="B103" s="481" t="s">
        <v>725</v>
      </c>
      <c r="C103" s="482"/>
      <c r="D103" s="483"/>
      <c r="E103" s="485"/>
      <c r="F103" s="492"/>
      <c r="G103" s="492"/>
      <c r="H103" s="636"/>
      <c r="I103" s="485">
        <f>SUM(J103:L103)</f>
        <v>75</v>
      </c>
      <c r="J103" s="492"/>
      <c r="K103" s="492"/>
      <c r="L103" s="636">
        <v>75</v>
      </c>
      <c r="M103" s="476"/>
    </row>
    <row r="104" spans="1:13" ht="15">
      <c r="A104" s="531">
        <v>95</v>
      </c>
      <c r="B104" s="958" t="s">
        <v>836</v>
      </c>
      <c r="C104" s="959"/>
      <c r="D104" s="960"/>
      <c r="E104" s="488">
        <f t="shared" si="3"/>
        <v>0</v>
      </c>
      <c r="F104" s="494">
        <v>0</v>
      </c>
      <c r="G104" s="494">
        <v>0</v>
      </c>
      <c r="H104" s="653"/>
      <c r="I104" s="488">
        <f t="shared" si="2"/>
        <v>116</v>
      </c>
      <c r="J104" s="494">
        <v>0</v>
      </c>
      <c r="K104" s="494">
        <v>0</v>
      </c>
      <c r="L104" s="653">
        <v>116</v>
      </c>
      <c r="M104" s="476"/>
    </row>
    <row r="105" spans="1:13" ht="12.75">
      <c r="A105" s="531">
        <v>96</v>
      </c>
      <c r="B105" s="939" t="s">
        <v>183</v>
      </c>
      <c r="C105" s="940"/>
      <c r="D105" s="941"/>
      <c r="E105" s="654">
        <f t="shared" si="3"/>
        <v>7233</v>
      </c>
      <c r="F105" s="655">
        <f>SUM(F97:F104)</f>
        <v>0</v>
      </c>
      <c r="G105" s="655">
        <f>SUM(G97:G104)</f>
        <v>0</v>
      </c>
      <c r="H105" s="656">
        <f>SUM(H97:H104)</f>
        <v>7233</v>
      </c>
      <c r="I105" s="654">
        <f t="shared" si="2"/>
        <v>5839</v>
      </c>
      <c r="J105" s="655">
        <f>SUM(J97:J104)</f>
        <v>0</v>
      </c>
      <c r="K105" s="655">
        <f>SUM(K97:K104)</f>
        <v>0</v>
      </c>
      <c r="L105" s="656">
        <f>SUM(L97:L104)</f>
        <v>5839</v>
      </c>
      <c r="M105" s="476"/>
    </row>
    <row r="106" spans="1:13" ht="12.75">
      <c r="A106" s="531">
        <v>97</v>
      </c>
      <c r="B106" s="738" t="s">
        <v>625</v>
      </c>
      <c r="C106" s="739"/>
      <c r="D106" s="740"/>
      <c r="E106" s="654">
        <f>SUM(F106:H106)</f>
        <v>1342</v>
      </c>
      <c r="F106" s="655"/>
      <c r="G106" s="655"/>
      <c r="H106" s="656">
        <f>H107</f>
        <v>1342</v>
      </c>
      <c r="I106" s="654">
        <f t="shared" si="2"/>
        <v>1342</v>
      </c>
      <c r="J106" s="655"/>
      <c r="K106" s="655"/>
      <c r="L106" s="656">
        <f>L107</f>
        <v>1342</v>
      </c>
      <c r="M106" s="476"/>
    </row>
    <row r="107" spans="1:13" ht="12.75">
      <c r="A107" s="531">
        <v>98</v>
      </c>
      <c r="B107" s="951" t="s">
        <v>629</v>
      </c>
      <c r="C107" s="814"/>
      <c r="D107" s="809"/>
      <c r="E107" s="485">
        <f>SUM(F107:H107)</f>
        <v>1342</v>
      </c>
      <c r="F107" s="490"/>
      <c r="G107" s="490"/>
      <c r="H107" s="613">
        <v>1342</v>
      </c>
      <c r="I107" s="485">
        <f t="shared" si="2"/>
        <v>1342</v>
      </c>
      <c r="J107" s="490"/>
      <c r="K107" s="490"/>
      <c r="L107" s="613">
        <v>1342</v>
      </c>
      <c r="M107" s="476"/>
    </row>
    <row r="108" spans="1:13" ht="12.75">
      <c r="A108" s="531">
        <v>99</v>
      </c>
      <c r="B108" s="508" t="s">
        <v>650</v>
      </c>
      <c r="C108" s="509"/>
      <c r="D108" s="510"/>
      <c r="E108" s="511">
        <f t="shared" si="3"/>
        <v>11596</v>
      </c>
      <c r="F108" s="658">
        <f>F96+F105+F106</f>
        <v>0</v>
      </c>
      <c r="G108" s="658">
        <f>G96+G105+G106</f>
        <v>0</v>
      </c>
      <c r="H108" s="658">
        <f>H96+H105+H106</f>
        <v>11596</v>
      </c>
      <c r="I108" s="511">
        <f t="shared" si="2"/>
        <v>73525</v>
      </c>
      <c r="J108" s="658">
        <f>J96+J105+J106</f>
        <v>0</v>
      </c>
      <c r="K108" s="658">
        <f>K96+K105+K106</f>
        <v>0</v>
      </c>
      <c r="L108" s="658">
        <f>L96+L105+L106</f>
        <v>73525</v>
      </c>
      <c r="M108" s="476"/>
    </row>
    <row r="109" spans="1:13" ht="12.75">
      <c r="A109" s="531">
        <v>100</v>
      </c>
      <c r="B109" s="952" t="s">
        <v>424</v>
      </c>
      <c r="C109" s="953"/>
      <c r="D109" s="954"/>
      <c r="E109" s="512">
        <f t="shared" si="3"/>
        <v>658232</v>
      </c>
      <c r="F109" s="659">
        <f>F78+F80+F108</f>
        <v>298602</v>
      </c>
      <c r="G109" s="659">
        <f>G78+G80+G108</f>
        <v>74012</v>
      </c>
      <c r="H109" s="659">
        <f>H78+H80+H108</f>
        <v>285618</v>
      </c>
      <c r="I109" s="512">
        <f t="shared" si="2"/>
        <v>804016</v>
      </c>
      <c r="J109" s="659">
        <f>J78+J80+J108</f>
        <v>300013</v>
      </c>
      <c r="K109" s="659">
        <f>K78+K80+K108</f>
        <v>73943</v>
      </c>
      <c r="L109" s="659">
        <f>L78+L80+L108</f>
        <v>430060</v>
      </c>
      <c r="M109" s="476"/>
    </row>
    <row r="110" spans="1:13" ht="12.75">
      <c r="A110" s="531">
        <v>101</v>
      </c>
      <c r="B110" s="924" t="s">
        <v>184</v>
      </c>
      <c r="C110" s="925"/>
      <c r="D110" s="926"/>
      <c r="E110" s="484">
        <f t="shared" si="3"/>
        <v>6062</v>
      </c>
      <c r="F110" s="507">
        <v>0</v>
      </c>
      <c r="G110" s="507">
        <v>0</v>
      </c>
      <c r="H110" s="660">
        <v>6062</v>
      </c>
      <c r="I110" s="484">
        <f t="shared" si="2"/>
        <v>22163</v>
      </c>
      <c r="J110" s="507">
        <v>0</v>
      </c>
      <c r="K110" s="507">
        <v>0</v>
      </c>
      <c r="L110" s="660">
        <v>22163</v>
      </c>
      <c r="M110" s="476"/>
    </row>
    <row r="111" spans="1:13" ht="12.75">
      <c r="A111" s="531">
        <v>102</v>
      </c>
      <c r="B111" s="927" t="s">
        <v>185</v>
      </c>
      <c r="C111" s="928"/>
      <c r="D111" s="929"/>
      <c r="E111" s="485">
        <f t="shared" si="3"/>
        <v>49151</v>
      </c>
      <c r="F111" s="492">
        <v>0</v>
      </c>
      <c r="G111" s="492">
        <v>0</v>
      </c>
      <c r="H111" s="652">
        <v>49151</v>
      </c>
      <c r="I111" s="485">
        <f t="shared" si="2"/>
        <v>58047</v>
      </c>
      <c r="J111" s="492">
        <v>0</v>
      </c>
      <c r="K111" s="492">
        <v>0</v>
      </c>
      <c r="L111" s="652">
        <v>58047</v>
      </c>
      <c r="M111" s="476"/>
    </row>
    <row r="112" spans="1:13" ht="12.75">
      <c r="A112" s="531">
        <v>103</v>
      </c>
      <c r="B112" s="481" t="s">
        <v>727</v>
      </c>
      <c r="C112" s="482"/>
      <c r="D112" s="483"/>
      <c r="E112" s="485">
        <f>SUM(F112:H112)</f>
        <v>2268</v>
      </c>
      <c r="F112" s="492"/>
      <c r="G112" s="492"/>
      <c r="H112" s="661">
        <v>2268</v>
      </c>
      <c r="I112" s="485">
        <f t="shared" si="2"/>
        <v>3876</v>
      </c>
      <c r="J112" s="492"/>
      <c r="K112" s="492"/>
      <c r="L112" s="661">
        <v>3876</v>
      </c>
      <c r="M112" s="476"/>
    </row>
    <row r="113" spans="1:13" ht="12.75">
      <c r="A113" s="531">
        <v>104</v>
      </c>
      <c r="B113" s="662" t="s">
        <v>728</v>
      </c>
      <c r="C113" s="662"/>
      <c r="D113" s="662"/>
      <c r="E113" s="485">
        <f>SUM(F113:H113)</f>
        <v>0</v>
      </c>
      <c r="F113" s="492"/>
      <c r="G113" s="492"/>
      <c r="H113" s="663"/>
      <c r="I113" s="485">
        <f t="shared" si="2"/>
        <v>1500</v>
      </c>
      <c r="J113" s="492"/>
      <c r="K113" s="492"/>
      <c r="L113" s="663">
        <v>1500</v>
      </c>
      <c r="M113" s="476"/>
    </row>
    <row r="114" spans="1:13" ht="24.75" customHeight="1">
      <c r="A114" s="531">
        <v>105</v>
      </c>
      <c r="B114" s="955" t="s">
        <v>729</v>
      </c>
      <c r="C114" s="956"/>
      <c r="D114" s="957"/>
      <c r="E114" s="485">
        <f>SUM(F114:H114)</f>
        <v>3138</v>
      </c>
      <c r="F114" s="492"/>
      <c r="G114" s="492"/>
      <c r="H114" s="661">
        <v>3138</v>
      </c>
      <c r="I114" s="485">
        <f>SUM(J114:L114)</f>
        <v>3138</v>
      </c>
      <c r="J114" s="492"/>
      <c r="K114" s="492"/>
      <c r="L114" s="661">
        <v>3138</v>
      </c>
      <c r="M114" s="476"/>
    </row>
    <row r="115" spans="1:13" ht="37.5" customHeight="1">
      <c r="A115" s="531">
        <v>106</v>
      </c>
      <c r="B115" s="955" t="s">
        <v>730</v>
      </c>
      <c r="C115" s="956"/>
      <c r="D115" s="957"/>
      <c r="E115" s="485">
        <f>SUM(F115:H115)</f>
        <v>0</v>
      </c>
      <c r="F115" s="492"/>
      <c r="G115" s="492"/>
      <c r="H115" s="636"/>
      <c r="I115" s="485">
        <f>SUM(J115:L115)</f>
        <v>0</v>
      </c>
      <c r="J115" s="492"/>
      <c r="K115" s="492"/>
      <c r="L115" s="636"/>
      <c r="M115" s="476"/>
    </row>
    <row r="116" spans="1:13" ht="12.75">
      <c r="A116" s="531">
        <v>107</v>
      </c>
      <c r="B116" s="939" t="s">
        <v>626</v>
      </c>
      <c r="C116" s="961"/>
      <c r="D116" s="962"/>
      <c r="E116" s="621">
        <f t="shared" si="3"/>
        <v>60619</v>
      </c>
      <c r="F116" s="664">
        <f>SUM(F110:F115)</f>
        <v>0</v>
      </c>
      <c r="G116" s="664">
        <f>SUM(G110:G115)</f>
        <v>0</v>
      </c>
      <c r="H116" s="665">
        <f>SUM(H110:H115)</f>
        <v>60619</v>
      </c>
      <c r="I116" s="621">
        <f t="shared" si="2"/>
        <v>88724</v>
      </c>
      <c r="J116" s="664">
        <f>SUM(J110:J115)</f>
        <v>0</v>
      </c>
      <c r="K116" s="664">
        <f>SUM(K110:K115)</f>
        <v>0</v>
      </c>
      <c r="L116" s="665">
        <f>SUM(L110:L115)</f>
        <v>88724</v>
      </c>
      <c r="M116" s="476"/>
    </row>
    <row r="117" spans="1:13" ht="12.75">
      <c r="A117" s="531">
        <v>108</v>
      </c>
      <c r="B117" s="939" t="s">
        <v>627</v>
      </c>
      <c r="C117" s="940"/>
      <c r="D117" s="941"/>
      <c r="E117" s="621">
        <f t="shared" si="3"/>
        <v>26669</v>
      </c>
      <c r="F117" s="633">
        <f>SUM(F118:F124)</f>
        <v>0</v>
      </c>
      <c r="G117" s="633">
        <f>SUM(G118:G124)</f>
        <v>0</v>
      </c>
      <c r="H117" s="634">
        <f>SUM(H118:H124)</f>
        <v>26669</v>
      </c>
      <c r="I117" s="621">
        <f t="shared" si="2"/>
        <v>110663</v>
      </c>
      <c r="J117" s="633">
        <f>SUM(J118:J124)</f>
        <v>0</v>
      </c>
      <c r="K117" s="633">
        <f>SUM(K118:K124)</f>
        <v>0</v>
      </c>
      <c r="L117" s="634">
        <f>SUM(L118:L124)</f>
        <v>110663</v>
      </c>
      <c r="M117" s="476"/>
    </row>
    <row r="118" spans="1:13" ht="12.75">
      <c r="A118" s="531">
        <v>109</v>
      </c>
      <c r="B118" s="963" t="s">
        <v>628</v>
      </c>
      <c r="C118" s="964"/>
      <c r="D118" s="965"/>
      <c r="E118" s="484">
        <f t="shared" si="3"/>
        <v>6807</v>
      </c>
      <c r="F118" s="496">
        <v>0</v>
      </c>
      <c r="G118" s="496">
        <v>0</v>
      </c>
      <c r="H118" s="666">
        <v>6807</v>
      </c>
      <c r="I118" s="484">
        <f t="shared" si="2"/>
        <v>47443</v>
      </c>
      <c r="J118" s="496">
        <v>0</v>
      </c>
      <c r="K118" s="496">
        <v>0</v>
      </c>
      <c r="L118" s="666">
        <v>47443</v>
      </c>
      <c r="M118" s="476"/>
    </row>
    <row r="119" spans="1:13" ht="12.75">
      <c r="A119" s="531">
        <v>110</v>
      </c>
      <c r="B119" s="951" t="s">
        <v>777</v>
      </c>
      <c r="C119" s="814"/>
      <c r="D119" s="809"/>
      <c r="E119" s="485">
        <f>SUM(F119:H119)</f>
        <v>19862</v>
      </c>
      <c r="F119" s="492">
        <v>0</v>
      </c>
      <c r="G119" s="492">
        <v>0</v>
      </c>
      <c r="H119" s="667">
        <v>19862</v>
      </c>
      <c r="I119" s="485">
        <f aca="true" t="shared" si="4" ref="I119:I131">SUM(J119:L119)</f>
        <v>12093</v>
      </c>
      <c r="J119" s="492">
        <v>0</v>
      </c>
      <c r="K119" s="492">
        <v>0</v>
      </c>
      <c r="L119" s="667">
        <v>12093</v>
      </c>
      <c r="M119" s="476"/>
    </row>
    <row r="120" spans="1:13" ht="12.75">
      <c r="A120" s="531">
        <v>111</v>
      </c>
      <c r="B120" s="657" t="s">
        <v>731</v>
      </c>
      <c r="C120" s="590"/>
      <c r="D120" s="556"/>
      <c r="E120" s="485"/>
      <c r="F120" s="492"/>
      <c r="G120" s="492"/>
      <c r="H120" s="667"/>
      <c r="I120" s="485">
        <f t="shared" si="4"/>
        <v>41224</v>
      </c>
      <c r="J120" s="492"/>
      <c r="K120" s="492"/>
      <c r="L120" s="667">
        <v>41224</v>
      </c>
      <c r="M120" s="476"/>
    </row>
    <row r="121" spans="1:13" ht="12.75">
      <c r="A121" s="531">
        <v>112</v>
      </c>
      <c r="B121" s="951" t="s">
        <v>732</v>
      </c>
      <c r="C121" s="814"/>
      <c r="D121" s="809"/>
      <c r="E121" s="485">
        <f>SUM(F121:H121)</f>
        <v>0</v>
      </c>
      <c r="F121" s="492">
        <v>0</v>
      </c>
      <c r="G121" s="492">
        <v>0</v>
      </c>
      <c r="H121" s="667"/>
      <c r="I121" s="485">
        <f>SUM(J121:L121)</f>
        <v>302</v>
      </c>
      <c r="J121" s="492">
        <v>0</v>
      </c>
      <c r="K121" s="492">
        <v>0</v>
      </c>
      <c r="L121" s="667">
        <v>302</v>
      </c>
      <c r="M121" s="476"/>
    </row>
    <row r="122" spans="1:13" ht="12.75">
      <c r="A122" s="531">
        <v>113</v>
      </c>
      <c r="B122" s="951" t="s">
        <v>733</v>
      </c>
      <c r="C122" s="814"/>
      <c r="D122" s="809"/>
      <c r="E122" s="485">
        <f>SUM(F122:H122)</f>
        <v>0</v>
      </c>
      <c r="F122" s="492">
        <v>0</v>
      </c>
      <c r="G122" s="492">
        <v>0</v>
      </c>
      <c r="H122" s="667"/>
      <c r="I122" s="485">
        <f>SUM(J122:L122)</f>
        <v>0</v>
      </c>
      <c r="J122" s="492">
        <v>0</v>
      </c>
      <c r="K122" s="492">
        <v>0</v>
      </c>
      <c r="L122" s="667"/>
      <c r="M122" s="476"/>
    </row>
    <row r="123" spans="1:13" ht="12.75">
      <c r="A123" s="531">
        <v>113</v>
      </c>
      <c r="B123" s="951" t="s">
        <v>837</v>
      </c>
      <c r="C123" s="814"/>
      <c r="D123" s="809"/>
      <c r="E123" s="485">
        <f>SUM(F123:H123)</f>
        <v>0</v>
      </c>
      <c r="F123" s="492">
        <v>0</v>
      </c>
      <c r="G123" s="492">
        <v>0</v>
      </c>
      <c r="H123" s="667"/>
      <c r="I123" s="485">
        <f>SUM(J123:L123)</f>
        <v>3378</v>
      </c>
      <c r="J123" s="492">
        <v>0</v>
      </c>
      <c r="K123" s="492">
        <v>0</v>
      </c>
      <c r="L123" s="667">
        <v>3378</v>
      </c>
      <c r="M123" s="476"/>
    </row>
    <row r="124" spans="1:13" ht="12.75">
      <c r="A124" s="531">
        <v>113</v>
      </c>
      <c r="B124" s="951" t="s">
        <v>838</v>
      </c>
      <c r="C124" s="814"/>
      <c r="D124" s="809"/>
      <c r="E124" s="485">
        <f t="shared" si="3"/>
        <v>0</v>
      </c>
      <c r="F124" s="492">
        <v>0</v>
      </c>
      <c r="G124" s="492">
        <v>0</v>
      </c>
      <c r="H124" s="667"/>
      <c r="I124" s="485">
        <f t="shared" si="4"/>
        <v>6223</v>
      </c>
      <c r="J124" s="492">
        <v>0</v>
      </c>
      <c r="K124" s="492">
        <v>0</v>
      </c>
      <c r="L124" s="667">
        <v>6223</v>
      </c>
      <c r="M124" s="476"/>
    </row>
    <row r="125" spans="1:13" s="672" customFormat="1" ht="12.75">
      <c r="A125" s="531">
        <v>114</v>
      </c>
      <c r="B125" s="668" t="s">
        <v>624</v>
      </c>
      <c r="C125" s="669"/>
      <c r="D125" s="670"/>
      <c r="E125" s="621">
        <f>SUM(F125:H125)</f>
        <v>425228</v>
      </c>
      <c r="F125" s="664"/>
      <c r="G125" s="664"/>
      <c r="H125" s="671">
        <f>SUM(H126:H128)</f>
        <v>425228</v>
      </c>
      <c r="I125" s="621">
        <f t="shared" si="4"/>
        <v>404330</v>
      </c>
      <c r="J125" s="664"/>
      <c r="K125" s="664"/>
      <c r="L125" s="671">
        <f>SUM(L126:L128)</f>
        <v>404330</v>
      </c>
      <c r="M125" s="476"/>
    </row>
    <row r="126" spans="1:13" ht="12.75">
      <c r="A126" s="531">
        <v>115</v>
      </c>
      <c r="B126" s="927" t="s">
        <v>622</v>
      </c>
      <c r="C126" s="928"/>
      <c r="D126" s="929"/>
      <c r="E126" s="673">
        <f>SUM(F126:H126)</f>
        <v>80</v>
      </c>
      <c r="F126" s="492">
        <v>0</v>
      </c>
      <c r="G126" s="492">
        <v>0</v>
      </c>
      <c r="H126" s="652">
        <v>80</v>
      </c>
      <c r="I126" s="673">
        <f t="shared" si="4"/>
        <v>80</v>
      </c>
      <c r="J126" s="492">
        <v>0</v>
      </c>
      <c r="K126" s="492">
        <v>0</v>
      </c>
      <c r="L126" s="652">
        <v>80</v>
      </c>
      <c r="M126" s="476"/>
    </row>
    <row r="127" spans="1:13" ht="12.75">
      <c r="A127" s="531">
        <v>116</v>
      </c>
      <c r="B127" s="657" t="s">
        <v>623</v>
      </c>
      <c r="C127" s="674"/>
      <c r="D127" s="675"/>
      <c r="E127" s="673">
        <f>SUM(F127:H127)</f>
        <v>425148</v>
      </c>
      <c r="F127" s="492"/>
      <c r="G127" s="492"/>
      <c r="H127" s="667">
        <v>425148</v>
      </c>
      <c r="I127" s="673">
        <f>SUM(J127:L127)</f>
        <v>403381</v>
      </c>
      <c r="J127" s="492"/>
      <c r="K127" s="492"/>
      <c r="L127" s="667">
        <v>403381</v>
      </c>
      <c r="M127" s="476"/>
    </row>
    <row r="128" spans="1:13" ht="12.75">
      <c r="A128" s="531">
        <v>117</v>
      </c>
      <c r="B128" s="676" t="s">
        <v>734</v>
      </c>
      <c r="C128" s="677"/>
      <c r="D128" s="678"/>
      <c r="E128" s="673">
        <f>SUM(F128:H128)</f>
        <v>0</v>
      </c>
      <c r="F128" s="492"/>
      <c r="G128" s="492"/>
      <c r="H128" s="667"/>
      <c r="I128" s="673">
        <f t="shared" si="4"/>
        <v>869</v>
      </c>
      <c r="J128" s="492"/>
      <c r="K128" s="492"/>
      <c r="L128" s="667">
        <v>869</v>
      </c>
      <c r="M128" s="476"/>
    </row>
    <row r="129" spans="1:13" ht="12.75">
      <c r="A129" s="531">
        <v>118</v>
      </c>
      <c r="B129" s="966" t="s">
        <v>119</v>
      </c>
      <c r="C129" s="967"/>
      <c r="D129" s="968"/>
      <c r="E129" s="512">
        <f t="shared" si="3"/>
        <v>1170748</v>
      </c>
      <c r="F129" s="679">
        <f>F109+F116+F117+F125</f>
        <v>298602</v>
      </c>
      <c r="G129" s="679">
        <f>G109+G116+G117+G125</f>
        <v>74012</v>
      </c>
      <c r="H129" s="659">
        <f>H109+H116+H117+H125</f>
        <v>798134</v>
      </c>
      <c r="I129" s="512">
        <f t="shared" si="4"/>
        <v>1407733</v>
      </c>
      <c r="J129" s="679">
        <f>J109+J116+J117+J125</f>
        <v>300013</v>
      </c>
      <c r="K129" s="679">
        <f>K109+K116+K117+K125</f>
        <v>73943</v>
      </c>
      <c r="L129" s="659">
        <f>L109+L116+L117+L125</f>
        <v>1033777</v>
      </c>
      <c r="M129" s="476"/>
    </row>
    <row r="130" spans="1:13" ht="12.75">
      <c r="A130" s="531">
        <v>119</v>
      </c>
      <c r="B130" s="932" t="s">
        <v>186</v>
      </c>
      <c r="C130" s="969"/>
      <c r="D130" s="970"/>
      <c r="E130" s="474">
        <f>SUM(F130:H130)</f>
        <v>0</v>
      </c>
      <c r="F130" s="680">
        <v>0</v>
      </c>
      <c r="G130" s="495">
        <v>0</v>
      </c>
      <c r="H130" s="627">
        <v>0</v>
      </c>
      <c r="I130" s="474">
        <f t="shared" si="4"/>
        <v>0</v>
      </c>
      <c r="J130" s="680">
        <v>0</v>
      </c>
      <c r="K130" s="495">
        <v>0</v>
      </c>
      <c r="L130" s="627">
        <v>0</v>
      </c>
      <c r="M130" s="476"/>
    </row>
    <row r="131" spans="1:13" ht="13.5" thickBot="1">
      <c r="A131" s="531">
        <v>120</v>
      </c>
      <c r="B131" s="971" t="s">
        <v>120</v>
      </c>
      <c r="C131" s="972"/>
      <c r="D131" s="973"/>
      <c r="E131" s="681">
        <f>SUM(F131:H131)</f>
        <v>1170748</v>
      </c>
      <c r="F131" s="682">
        <f>SUM(F129:F130)</f>
        <v>298602</v>
      </c>
      <c r="G131" s="682">
        <f>SUM(G129:G130)</f>
        <v>74012</v>
      </c>
      <c r="H131" s="683">
        <f>SUM(H129:H130)</f>
        <v>798134</v>
      </c>
      <c r="I131" s="681">
        <f t="shared" si="4"/>
        <v>1407733</v>
      </c>
      <c r="J131" s="682">
        <f>SUM(J129:J130)</f>
        <v>300013</v>
      </c>
      <c r="K131" s="682">
        <f>SUM(K129:K130)</f>
        <v>73943</v>
      </c>
      <c r="L131" s="683">
        <f>SUM(L129:L130)</f>
        <v>1033777</v>
      </c>
      <c r="M131" s="476"/>
    </row>
    <row r="133" spans="1:5" ht="12.75">
      <c r="A133" s="531"/>
      <c r="B133" s="461"/>
      <c r="C133" s="461"/>
      <c r="D133" s="461"/>
      <c r="E133" s="513"/>
    </row>
    <row r="134" ht="12.75">
      <c r="A134" s="531"/>
    </row>
    <row r="135" spans="1:8" s="461" customFormat="1" ht="12.75">
      <c r="A135" s="531"/>
      <c r="B135" s="457"/>
      <c r="C135" s="457"/>
      <c r="D135" s="457"/>
      <c r="E135" s="457"/>
      <c r="F135" s="457"/>
      <c r="G135" s="457"/>
      <c r="H135" s="457"/>
    </row>
    <row r="136" ht="12.75">
      <c r="A136" s="531"/>
    </row>
    <row r="137" ht="12.75">
      <c r="A137" s="531"/>
    </row>
    <row r="138" spans="1:11" ht="12.75">
      <c r="A138" s="531"/>
      <c r="I138" s="513"/>
      <c r="K138" s="461"/>
    </row>
    <row r="139" ht="12.75">
      <c r="A139" s="531"/>
    </row>
  </sheetData>
  <sheetProtection/>
  <mergeCells count="89">
    <mergeCell ref="B126:D126"/>
    <mergeCell ref="B129:D129"/>
    <mergeCell ref="B130:D130"/>
    <mergeCell ref="B131:D131"/>
    <mergeCell ref="B116:D116"/>
    <mergeCell ref="B117:D117"/>
    <mergeCell ref="B118:D118"/>
    <mergeCell ref="B119:D119"/>
    <mergeCell ref="B121:D121"/>
    <mergeCell ref="B122:D122"/>
    <mergeCell ref="B101:D101"/>
    <mergeCell ref="B102:D102"/>
    <mergeCell ref="B104:D104"/>
    <mergeCell ref="B105:D105"/>
    <mergeCell ref="B123:D123"/>
    <mergeCell ref="B124:D124"/>
    <mergeCell ref="B110:D110"/>
    <mergeCell ref="B111:D111"/>
    <mergeCell ref="B114:D114"/>
    <mergeCell ref="B115:D115"/>
    <mergeCell ref="B79:D79"/>
    <mergeCell ref="B80:D80"/>
    <mergeCell ref="B107:D107"/>
    <mergeCell ref="B109:D109"/>
    <mergeCell ref="B83:D83"/>
    <mergeCell ref="B84:D84"/>
    <mergeCell ref="B85:D85"/>
    <mergeCell ref="B97:D97"/>
    <mergeCell ref="B98:D98"/>
    <mergeCell ref="B99:D99"/>
    <mergeCell ref="B81:D81"/>
    <mergeCell ref="B82:D82"/>
    <mergeCell ref="B66:D66"/>
    <mergeCell ref="B67:D67"/>
    <mergeCell ref="B68:D68"/>
    <mergeCell ref="B69:D69"/>
    <mergeCell ref="B75:D75"/>
    <mergeCell ref="B76:D76"/>
    <mergeCell ref="B77:D77"/>
    <mergeCell ref="B78:D78"/>
    <mergeCell ref="B54:D54"/>
    <mergeCell ref="B58:D58"/>
    <mergeCell ref="B59:D59"/>
    <mergeCell ref="B60:D60"/>
    <mergeCell ref="B61:D61"/>
    <mergeCell ref="B62:D62"/>
    <mergeCell ref="B44:D44"/>
    <mergeCell ref="B45:D45"/>
    <mergeCell ref="B46:D46"/>
    <mergeCell ref="B47:D47"/>
    <mergeCell ref="B63:D63"/>
    <mergeCell ref="B65:D65"/>
    <mergeCell ref="B50:D50"/>
    <mergeCell ref="B51:D51"/>
    <mergeCell ref="B52:D52"/>
    <mergeCell ref="B53:D53"/>
    <mergeCell ref="B33:D33"/>
    <mergeCell ref="B34:D34"/>
    <mergeCell ref="B48:D48"/>
    <mergeCell ref="B49:D49"/>
    <mergeCell ref="B38:D38"/>
    <mergeCell ref="B39:D39"/>
    <mergeCell ref="B40:D40"/>
    <mergeCell ref="B41:D41"/>
    <mergeCell ref="B42:D42"/>
    <mergeCell ref="B43:D43"/>
    <mergeCell ref="B36:D36"/>
    <mergeCell ref="B37:D37"/>
    <mergeCell ref="B16:D16"/>
    <mergeCell ref="B19:D19"/>
    <mergeCell ref="B20:D20"/>
    <mergeCell ref="B22:D22"/>
    <mergeCell ref="B23:D23"/>
    <mergeCell ref="B26:D26"/>
    <mergeCell ref="B29:D29"/>
    <mergeCell ref="B30:D30"/>
    <mergeCell ref="B5:D5"/>
    <mergeCell ref="A6:A8"/>
    <mergeCell ref="B6:D8"/>
    <mergeCell ref="B9:D9"/>
    <mergeCell ref="B10:D10"/>
    <mergeCell ref="B11:D11"/>
    <mergeCell ref="F6:H6"/>
    <mergeCell ref="J6:L6"/>
    <mergeCell ref="F7:H7"/>
    <mergeCell ref="J7:L7"/>
    <mergeCell ref="B14:D14"/>
    <mergeCell ref="B15:D15"/>
    <mergeCell ref="B12:D12"/>
  </mergeCells>
  <printOptions/>
  <pageMargins left="0.5905511811023623" right="0.5905511811023623" top="0" bottom="0" header="0.5118110236220472" footer="0.5118110236220472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" sqref="E2"/>
    </sheetView>
  </sheetViews>
  <sheetFormatPr defaultColWidth="8.00390625" defaultRowHeight="12.75"/>
  <cols>
    <col min="1" max="1" width="8.00390625" style="687" customWidth="1"/>
    <col min="2" max="2" width="44.00390625" style="687" customWidth="1"/>
    <col min="3" max="3" width="15.57421875" style="687" customWidth="1"/>
    <col min="4" max="4" width="16.00390625" style="687" customWidth="1"/>
    <col min="5" max="5" width="10.28125" style="687" customWidth="1"/>
    <col min="6" max="6" width="12.7109375" style="687" customWidth="1"/>
    <col min="7" max="7" width="16.28125" style="687" customWidth="1"/>
    <col min="8" max="8" width="14.28125" style="687" customWidth="1"/>
    <col min="9" max="16384" width="8.00390625" style="687" customWidth="1"/>
  </cols>
  <sheetData>
    <row r="1" spans="1:9" ht="15.75">
      <c r="A1" s="684"/>
      <c r="B1" s="685"/>
      <c r="C1" s="686" t="s">
        <v>44</v>
      </c>
      <c r="D1" s="686"/>
      <c r="E1" s="686"/>
      <c r="F1" s="433" t="s">
        <v>418</v>
      </c>
      <c r="G1" s="686"/>
      <c r="H1" s="686"/>
      <c r="I1" s="685"/>
    </row>
    <row r="2" spans="1:9" ht="18.75">
      <c r="A2" s="684"/>
      <c r="B2" s="685"/>
      <c r="C2" s="688" t="s">
        <v>459</v>
      </c>
      <c r="D2" s="688"/>
      <c r="E2" s="530" t="s">
        <v>882</v>
      </c>
      <c r="G2" s="688"/>
      <c r="H2" s="688"/>
      <c r="I2" s="685"/>
    </row>
    <row r="3" spans="1:8" ht="15.75">
      <c r="A3" s="686"/>
      <c r="B3" s="685"/>
      <c r="C3" s="686"/>
      <c r="D3" s="686"/>
      <c r="E3" s="686"/>
      <c r="F3" s="436" t="s">
        <v>46</v>
      </c>
      <c r="H3" s="686"/>
    </row>
    <row r="4" spans="1:6" ht="15.75">
      <c r="A4" s="686"/>
      <c r="B4" s="685" t="s">
        <v>47</v>
      </c>
      <c r="C4" s="686" t="s">
        <v>48</v>
      </c>
      <c r="D4" s="686" t="s">
        <v>73</v>
      </c>
      <c r="E4" s="686" t="s">
        <v>74</v>
      </c>
      <c r="F4" s="686" t="s">
        <v>75</v>
      </c>
    </row>
    <row r="5" spans="1:6" ht="15.75">
      <c r="A5" s="689">
        <v>1</v>
      </c>
      <c r="B5" s="690" t="s">
        <v>170</v>
      </c>
      <c r="C5" s="690" t="s">
        <v>171</v>
      </c>
      <c r="D5" s="690" t="s">
        <v>735</v>
      </c>
      <c r="E5" s="690" t="s">
        <v>699</v>
      </c>
      <c r="F5" s="690" t="s">
        <v>839</v>
      </c>
    </row>
    <row r="6" spans="1:6" ht="15.75">
      <c r="A6" s="689">
        <v>2</v>
      </c>
      <c r="B6" s="691" t="s">
        <v>540</v>
      </c>
      <c r="C6" s="692">
        <v>300</v>
      </c>
      <c r="D6" s="692">
        <v>300</v>
      </c>
      <c r="E6" s="692"/>
      <c r="F6" s="692">
        <f>D6+E6</f>
        <v>300</v>
      </c>
    </row>
    <row r="7" spans="1:6" ht="15.75">
      <c r="A7" s="689">
        <v>3</v>
      </c>
      <c r="B7" s="526" t="s">
        <v>474</v>
      </c>
      <c r="C7" s="692">
        <v>4661</v>
      </c>
      <c r="D7" s="692">
        <v>4661</v>
      </c>
      <c r="E7" s="692"/>
      <c r="F7" s="692">
        <f aca="true" t="shared" si="0" ref="F7:F28">D7+E7</f>
        <v>4661</v>
      </c>
    </row>
    <row r="8" spans="1:6" ht="15.75">
      <c r="A8" s="689">
        <v>4</v>
      </c>
      <c r="B8" s="693" t="s">
        <v>736</v>
      </c>
      <c r="C8" s="692">
        <v>480</v>
      </c>
      <c r="D8" s="692">
        <v>610</v>
      </c>
      <c r="E8" s="692"/>
      <c r="F8" s="692">
        <f t="shared" si="0"/>
        <v>610</v>
      </c>
    </row>
    <row r="9" spans="1:6" ht="15.75">
      <c r="A9" s="689">
        <v>5</v>
      </c>
      <c r="B9" s="694" t="s">
        <v>541</v>
      </c>
      <c r="C9" s="692">
        <v>263</v>
      </c>
      <c r="D9" s="692">
        <v>263</v>
      </c>
      <c r="E9" s="692"/>
      <c r="F9" s="692">
        <f t="shared" si="0"/>
        <v>263</v>
      </c>
    </row>
    <row r="10" spans="1:6" ht="15.75">
      <c r="A10" s="689">
        <v>6</v>
      </c>
      <c r="B10" s="694" t="s">
        <v>542</v>
      </c>
      <c r="C10" s="692">
        <v>358</v>
      </c>
      <c r="D10" s="692">
        <v>358</v>
      </c>
      <c r="E10" s="692"/>
      <c r="F10" s="692">
        <f t="shared" si="0"/>
        <v>358</v>
      </c>
    </row>
    <row r="11" spans="1:6" ht="15.75">
      <c r="A11" s="689">
        <v>7</v>
      </c>
      <c r="B11" s="694" t="s">
        <v>737</v>
      </c>
      <c r="C11" s="692"/>
      <c r="D11" s="692">
        <v>106</v>
      </c>
      <c r="E11" s="692"/>
      <c r="F11" s="692">
        <f t="shared" si="0"/>
        <v>106</v>
      </c>
    </row>
    <row r="12" spans="1:6" ht="15.75">
      <c r="A12" s="689">
        <v>8</v>
      </c>
      <c r="B12" s="693" t="s">
        <v>738</v>
      </c>
      <c r="C12" s="692"/>
      <c r="D12" s="692">
        <v>665</v>
      </c>
      <c r="E12" s="692"/>
      <c r="F12" s="692">
        <f t="shared" si="0"/>
        <v>665</v>
      </c>
    </row>
    <row r="13" spans="1:6" ht="15.75">
      <c r="A13" s="689">
        <v>9</v>
      </c>
      <c r="B13" s="693" t="s">
        <v>739</v>
      </c>
      <c r="C13" s="692"/>
      <c r="D13" s="692">
        <v>120</v>
      </c>
      <c r="E13" s="692"/>
      <c r="F13" s="692">
        <f t="shared" si="0"/>
        <v>120</v>
      </c>
    </row>
    <row r="14" spans="1:6" ht="15.75">
      <c r="A14" s="689">
        <v>10</v>
      </c>
      <c r="B14" s="693" t="s">
        <v>740</v>
      </c>
      <c r="C14" s="692"/>
      <c r="D14" s="692">
        <v>205</v>
      </c>
      <c r="E14" s="692"/>
      <c r="F14" s="692">
        <f t="shared" si="0"/>
        <v>205</v>
      </c>
    </row>
    <row r="15" spans="1:7" ht="15.75">
      <c r="A15" s="689">
        <v>11</v>
      </c>
      <c r="B15" s="693" t="s">
        <v>741</v>
      </c>
      <c r="C15" s="692"/>
      <c r="D15" s="692">
        <v>715</v>
      </c>
      <c r="E15" s="692"/>
      <c r="F15" s="692">
        <f t="shared" si="0"/>
        <v>715</v>
      </c>
      <c r="G15" s="758"/>
    </row>
    <row r="16" spans="1:6" ht="15.75">
      <c r="A16" s="689">
        <v>12</v>
      </c>
      <c r="B16" s="693" t="s">
        <v>742</v>
      </c>
      <c r="C16" s="692"/>
      <c r="D16" s="692">
        <v>3100</v>
      </c>
      <c r="E16" s="692"/>
      <c r="F16" s="692">
        <f t="shared" si="0"/>
        <v>3100</v>
      </c>
    </row>
    <row r="17" spans="1:6" ht="15.75">
      <c r="A17" s="689">
        <v>13</v>
      </c>
      <c r="B17" s="693" t="s">
        <v>743</v>
      </c>
      <c r="C17" s="692"/>
      <c r="D17" s="692">
        <v>387</v>
      </c>
      <c r="E17" s="692"/>
      <c r="F17" s="692">
        <f t="shared" si="0"/>
        <v>387</v>
      </c>
    </row>
    <row r="18" spans="1:6" ht="15.75">
      <c r="A18" s="689">
        <v>14</v>
      </c>
      <c r="B18" s="693" t="s">
        <v>744</v>
      </c>
      <c r="C18" s="692"/>
      <c r="D18" s="692">
        <v>200</v>
      </c>
      <c r="E18" s="692">
        <v>60</v>
      </c>
      <c r="F18" s="692">
        <f t="shared" si="0"/>
        <v>260</v>
      </c>
    </row>
    <row r="19" spans="1:6" ht="15.75">
      <c r="A19" s="689">
        <v>15</v>
      </c>
      <c r="B19" s="693" t="s">
        <v>745</v>
      </c>
      <c r="C19" s="692"/>
      <c r="D19" s="692">
        <v>360</v>
      </c>
      <c r="E19" s="692"/>
      <c r="F19" s="692">
        <f t="shared" si="0"/>
        <v>360</v>
      </c>
    </row>
    <row r="20" spans="1:6" ht="15.75">
      <c r="A20" s="689">
        <v>16</v>
      </c>
      <c r="B20" s="693" t="s">
        <v>746</v>
      </c>
      <c r="C20" s="692"/>
      <c r="D20" s="692">
        <v>130</v>
      </c>
      <c r="E20" s="692">
        <v>150</v>
      </c>
      <c r="F20" s="692">
        <f t="shared" si="0"/>
        <v>280</v>
      </c>
    </row>
    <row r="21" spans="1:6" ht="15.75">
      <c r="A21" s="689">
        <v>17</v>
      </c>
      <c r="B21" s="694" t="s">
        <v>747</v>
      </c>
      <c r="C21" s="692"/>
      <c r="D21" s="692">
        <v>1827</v>
      </c>
      <c r="E21" s="692"/>
      <c r="F21" s="692">
        <f t="shared" si="0"/>
        <v>1827</v>
      </c>
    </row>
    <row r="22" spans="1:6" ht="15.75">
      <c r="A22" s="689">
        <v>18</v>
      </c>
      <c r="B22" s="694" t="s">
        <v>748</v>
      </c>
      <c r="C22" s="692"/>
      <c r="D22" s="692">
        <v>1500</v>
      </c>
      <c r="E22" s="692"/>
      <c r="F22" s="692">
        <f t="shared" si="0"/>
        <v>1500</v>
      </c>
    </row>
    <row r="23" spans="1:6" ht="15.75">
      <c r="A23" s="689">
        <v>19</v>
      </c>
      <c r="B23" s="694" t="s">
        <v>749</v>
      </c>
      <c r="C23" s="692"/>
      <c r="D23" s="692">
        <v>1253</v>
      </c>
      <c r="E23" s="692">
        <v>-60</v>
      </c>
      <c r="F23" s="692">
        <f t="shared" si="0"/>
        <v>1193</v>
      </c>
    </row>
    <row r="24" spans="1:6" ht="15.75">
      <c r="A24" s="689">
        <v>20</v>
      </c>
      <c r="B24" s="694" t="s">
        <v>750</v>
      </c>
      <c r="C24" s="692"/>
      <c r="D24" s="692">
        <v>113</v>
      </c>
      <c r="E24" s="692"/>
      <c r="F24" s="692">
        <f t="shared" si="0"/>
        <v>113</v>
      </c>
    </row>
    <row r="25" spans="1:6" ht="15.75">
      <c r="A25" s="689">
        <v>21</v>
      </c>
      <c r="B25" s="694" t="s">
        <v>803</v>
      </c>
      <c r="C25" s="692"/>
      <c r="D25" s="692">
        <v>1200</v>
      </c>
      <c r="E25" s="692"/>
      <c r="F25" s="692">
        <f t="shared" si="0"/>
        <v>1200</v>
      </c>
    </row>
    <row r="26" spans="1:6" ht="15.75">
      <c r="A26" s="689">
        <v>22</v>
      </c>
      <c r="B26" s="694" t="s">
        <v>840</v>
      </c>
      <c r="C26" s="692"/>
      <c r="D26" s="692"/>
      <c r="E26" s="692">
        <v>2947</v>
      </c>
      <c r="F26" s="692">
        <f>D26+E26</f>
        <v>2947</v>
      </c>
    </row>
    <row r="27" spans="1:6" ht="15.75">
      <c r="A27" s="689">
        <v>23</v>
      </c>
      <c r="B27" s="694" t="s">
        <v>841</v>
      </c>
      <c r="C27" s="692"/>
      <c r="D27" s="692"/>
      <c r="E27" s="692">
        <v>453</v>
      </c>
      <c r="F27" s="692">
        <f>D27+E27</f>
        <v>453</v>
      </c>
    </row>
    <row r="28" spans="1:6" ht="15.75">
      <c r="A28" s="689">
        <v>24</v>
      </c>
      <c r="B28" s="694" t="s">
        <v>842</v>
      </c>
      <c r="C28" s="692"/>
      <c r="D28" s="692"/>
      <c r="E28" s="692">
        <v>540</v>
      </c>
      <c r="F28" s="692">
        <f t="shared" si="0"/>
        <v>540</v>
      </c>
    </row>
    <row r="29" spans="1:6" ht="15.75">
      <c r="A29" s="689">
        <v>25</v>
      </c>
      <c r="B29" s="690" t="s">
        <v>172</v>
      </c>
      <c r="C29" s="695">
        <f>SUM(C6:C28)</f>
        <v>6062</v>
      </c>
      <c r="D29" s="695">
        <f>SUM(D6:D28)</f>
        <v>18073</v>
      </c>
      <c r="E29" s="695">
        <f>SUM(E6:E28)</f>
        <v>4090</v>
      </c>
      <c r="F29" s="695">
        <f>SUM(F6:F28)</f>
        <v>22163</v>
      </c>
    </row>
    <row r="30" spans="1:6" ht="12.75">
      <c r="A30" s="684"/>
      <c r="B30" s="685"/>
      <c r="C30" s="685"/>
      <c r="D30" s="685"/>
      <c r="E30" s="685"/>
      <c r="F30" s="6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E2" sqref="E2"/>
    </sheetView>
  </sheetViews>
  <sheetFormatPr defaultColWidth="8.00390625" defaultRowHeight="12.75"/>
  <cols>
    <col min="1" max="1" width="5.140625" style="696" customWidth="1"/>
    <col min="2" max="2" width="39.421875" style="696" customWidth="1"/>
    <col min="3" max="4" width="16.8515625" style="696" customWidth="1"/>
    <col min="5" max="5" width="11.00390625" style="696" customWidth="1"/>
    <col min="6" max="6" width="15.140625" style="696" customWidth="1"/>
    <col min="7" max="7" width="14.140625" style="696" customWidth="1"/>
    <col min="8" max="8" width="15.57421875" style="696" customWidth="1"/>
    <col min="9" max="16384" width="8.00390625" style="696" customWidth="1"/>
  </cols>
  <sheetData>
    <row r="1" spans="1:7" ht="15.75">
      <c r="A1" s="684"/>
      <c r="B1" s="685"/>
      <c r="C1" s="686" t="s">
        <v>166</v>
      </c>
      <c r="D1" s="686"/>
      <c r="E1" s="686"/>
      <c r="F1" s="433" t="s">
        <v>419</v>
      </c>
      <c r="G1" s="685"/>
    </row>
    <row r="2" spans="1:10" ht="15.75">
      <c r="A2" s="686"/>
      <c r="B2" s="685"/>
      <c r="E2" s="530" t="s">
        <v>882</v>
      </c>
      <c r="H2" s="684"/>
      <c r="I2" s="684"/>
      <c r="J2" s="686"/>
    </row>
    <row r="3" spans="1:10" ht="18.75">
      <c r="A3" s="686"/>
      <c r="B3" s="685"/>
      <c r="C3" s="688" t="s">
        <v>460</v>
      </c>
      <c r="D3" s="688"/>
      <c r="E3" s="688"/>
      <c r="F3" s="436" t="s">
        <v>46</v>
      </c>
      <c r="H3" s="686"/>
      <c r="J3" s="433"/>
    </row>
    <row r="4" spans="1:6" ht="15.75">
      <c r="A4" s="686"/>
      <c r="B4" s="685" t="s">
        <v>47</v>
      </c>
      <c r="C4" s="686" t="s">
        <v>48</v>
      </c>
      <c r="D4" s="686" t="s">
        <v>73</v>
      </c>
      <c r="E4" s="686" t="s">
        <v>74</v>
      </c>
      <c r="F4" s="686" t="s">
        <v>75</v>
      </c>
    </row>
    <row r="5" spans="1:6" ht="31.5">
      <c r="A5" s="689">
        <v>1</v>
      </c>
      <c r="B5" s="690" t="s">
        <v>167</v>
      </c>
      <c r="C5" s="697" t="s">
        <v>168</v>
      </c>
      <c r="D5" s="698" t="s">
        <v>751</v>
      </c>
      <c r="E5" s="698" t="s">
        <v>699</v>
      </c>
      <c r="F5" s="697" t="s">
        <v>843</v>
      </c>
    </row>
    <row r="6" spans="1:6" ht="15.75">
      <c r="A6" s="689">
        <v>2</v>
      </c>
      <c r="B6" s="694" t="s">
        <v>844</v>
      </c>
      <c r="C6" s="699">
        <v>36440</v>
      </c>
      <c r="D6" s="699">
        <v>36440</v>
      </c>
      <c r="E6" s="699"/>
      <c r="F6" s="699">
        <f>D6+E6</f>
        <v>36440</v>
      </c>
    </row>
    <row r="7" spans="1:6" ht="15.75">
      <c r="A7" s="689">
        <v>3</v>
      </c>
      <c r="B7" s="693" t="s">
        <v>535</v>
      </c>
      <c r="C7" s="692">
        <v>8997</v>
      </c>
      <c r="D7" s="692">
        <v>8997</v>
      </c>
      <c r="E7" s="692"/>
      <c r="F7" s="699">
        <f aca="true" t="shared" si="0" ref="F7:F29">D7+E7</f>
        <v>8997</v>
      </c>
    </row>
    <row r="8" spans="1:6" ht="15.75">
      <c r="A8" s="689">
        <v>4</v>
      </c>
      <c r="B8" s="693" t="s">
        <v>536</v>
      </c>
      <c r="C8" s="692">
        <v>500</v>
      </c>
      <c r="D8" s="692">
        <v>500</v>
      </c>
      <c r="E8" s="692"/>
      <c r="F8" s="699">
        <f t="shared" si="0"/>
        <v>500</v>
      </c>
    </row>
    <row r="9" spans="1:6" ht="15.75">
      <c r="A9" s="689">
        <v>5</v>
      </c>
      <c r="B9" s="693" t="s">
        <v>461</v>
      </c>
      <c r="C9" s="692">
        <v>2226</v>
      </c>
      <c r="D9" s="692">
        <v>2226</v>
      </c>
      <c r="E9" s="692"/>
      <c r="F9" s="699">
        <f t="shared" si="0"/>
        <v>2226</v>
      </c>
    </row>
    <row r="10" spans="1:6" ht="15.75">
      <c r="A10" s="689">
        <v>6</v>
      </c>
      <c r="B10" s="693" t="s">
        <v>537</v>
      </c>
      <c r="C10" s="692">
        <v>240</v>
      </c>
      <c r="D10" s="692">
        <v>240</v>
      </c>
      <c r="E10" s="692"/>
      <c r="F10" s="699">
        <f t="shared" si="0"/>
        <v>240</v>
      </c>
    </row>
    <row r="11" spans="1:6" ht="15.75">
      <c r="A11" s="689">
        <v>7</v>
      </c>
      <c r="B11" s="693" t="s">
        <v>538</v>
      </c>
      <c r="C11" s="692">
        <v>254</v>
      </c>
      <c r="D11" s="692">
        <v>254</v>
      </c>
      <c r="E11" s="692"/>
      <c r="F11" s="699">
        <f t="shared" si="0"/>
        <v>254</v>
      </c>
    </row>
    <row r="12" spans="1:6" ht="15.75">
      <c r="A12" s="689">
        <v>8</v>
      </c>
      <c r="B12" s="693" t="s">
        <v>539</v>
      </c>
      <c r="C12" s="692">
        <v>494</v>
      </c>
      <c r="D12" s="692">
        <v>494</v>
      </c>
      <c r="E12" s="692"/>
      <c r="F12" s="699">
        <f t="shared" si="0"/>
        <v>494</v>
      </c>
    </row>
    <row r="13" spans="1:6" ht="15.75">
      <c r="A13" s="689">
        <v>9</v>
      </c>
      <c r="B13" s="693" t="s">
        <v>752</v>
      </c>
      <c r="C13" s="692"/>
      <c r="D13" s="692">
        <v>372</v>
      </c>
      <c r="E13" s="692"/>
      <c r="F13" s="699">
        <f t="shared" si="0"/>
        <v>372</v>
      </c>
    </row>
    <row r="14" spans="1:6" ht="15.75">
      <c r="A14" s="689">
        <v>10</v>
      </c>
      <c r="B14" s="693" t="s">
        <v>753</v>
      </c>
      <c r="C14" s="692"/>
      <c r="D14" s="692">
        <v>500</v>
      </c>
      <c r="E14" s="692">
        <v>-195</v>
      </c>
      <c r="F14" s="699">
        <f t="shared" si="0"/>
        <v>305</v>
      </c>
    </row>
    <row r="15" spans="1:6" ht="15.75">
      <c r="A15" s="689">
        <v>11</v>
      </c>
      <c r="B15" s="693" t="s">
        <v>754</v>
      </c>
      <c r="C15" s="692"/>
      <c r="D15" s="692">
        <v>100</v>
      </c>
      <c r="E15" s="692"/>
      <c r="F15" s="699">
        <f t="shared" si="0"/>
        <v>100</v>
      </c>
    </row>
    <row r="16" spans="1:6" ht="15.75">
      <c r="A16" s="689">
        <v>12</v>
      </c>
      <c r="B16" s="693" t="s">
        <v>845</v>
      </c>
      <c r="C16" s="692"/>
      <c r="D16" s="692">
        <v>750</v>
      </c>
      <c r="E16" s="692"/>
      <c r="F16" s="699">
        <f t="shared" si="0"/>
        <v>750</v>
      </c>
    </row>
    <row r="17" spans="1:6" ht="15.75">
      <c r="A17" s="689">
        <v>13</v>
      </c>
      <c r="B17" s="693" t="s">
        <v>755</v>
      </c>
      <c r="C17" s="692"/>
      <c r="D17" s="692">
        <v>250</v>
      </c>
      <c r="E17" s="692"/>
      <c r="F17" s="699">
        <f t="shared" si="0"/>
        <v>250</v>
      </c>
    </row>
    <row r="18" spans="1:6" ht="15.75">
      <c r="A18" s="689">
        <v>14</v>
      </c>
      <c r="B18" s="693" t="s">
        <v>756</v>
      </c>
      <c r="C18" s="692"/>
      <c r="D18" s="692">
        <v>400</v>
      </c>
      <c r="E18" s="692"/>
      <c r="F18" s="699">
        <f t="shared" si="0"/>
        <v>400</v>
      </c>
    </row>
    <row r="19" spans="1:6" s="687" customFormat="1" ht="15.75">
      <c r="A19" s="689">
        <v>15</v>
      </c>
      <c r="B19" s="693" t="s">
        <v>757</v>
      </c>
      <c r="C19" s="692"/>
      <c r="D19" s="692">
        <v>150</v>
      </c>
      <c r="E19" s="692"/>
      <c r="F19" s="699">
        <f t="shared" si="0"/>
        <v>150</v>
      </c>
    </row>
    <row r="20" spans="1:6" s="687" customFormat="1" ht="15.75">
      <c r="A20" s="689">
        <v>16</v>
      </c>
      <c r="B20" s="693" t="s">
        <v>758</v>
      </c>
      <c r="C20" s="692"/>
      <c r="D20" s="692">
        <v>1232</v>
      </c>
      <c r="E20" s="692">
        <v>172</v>
      </c>
      <c r="F20" s="699">
        <f t="shared" si="0"/>
        <v>1404</v>
      </c>
    </row>
    <row r="21" spans="1:6" s="687" customFormat="1" ht="15.75">
      <c r="A21" s="689">
        <v>17</v>
      </c>
      <c r="B21" s="693" t="s">
        <v>759</v>
      </c>
      <c r="C21" s="692"/>
      <c r="D21" s="692">
        <v>0</v>
      </c>
      <c r="E21" s="692"/>
      <c r="F21" s="699">
        <f t="shared" si="0"/>
        <v>0</v>
      </c>
    </row>
    <row r="22" spans="1:6" s="687" customFormat="1" ht="15.75">
      <c r="A22" s="689">
        <v>18</v>
      </c>
      <c r="B22" s="693" t="s">
        <v>760</v>
      </c>
      <c r="C22" s="692"/>
      <c r="D22" s="692">
        <v>329</v>
      </c>
      <c r="E22" s="692">
        <v>45</v>
      </c>
      <c r="F22" s="699">
        <f t="shared" si="0"/>
        <v>374</v>
      </c>
    </row>
    <row r="23" spans="1:6" s="687" customFormat="1" ht="15.75">
      <c r="A23" s="689">
        <v>19</v>
      </c>
      <c r="B23" s="693" t="s">
        <v>761</v>
      </c>
      <c r="C23" s="692"/>
      <c r="D23" s="692">
        <v>104</v>
      </c>
      <c r="E23" s="692"/>
      <c r="F23" s="699">
        <f t="shared" si="0"/>
        <v>104</v>
      </c>
    </row>
    <row r="24" spans="1:6" s="687" customFormat="1" ht="15.75">
      <c r="A24" s="689">
        <v>20</v>
      </c>
      <c r="B24" s="709" t="s">
        <v>778</v>
      </c>
      <c r="C24" s="692"/>
      <c r="D24" s="692">
        <v>2794</v>
      </c>
      <c r="E24" s="692"/>
      <c r="F24" s="699">
        <f t="shared" si="0"/>
        <v>2794</v>
      </c>
    </row>
    <row r="25" spans="1:6" s="687" customFormat="1" ht="15.75">
      <c r="A25" s="689">
        <v>21</v>
      </c>
      <c r="B25" s="709" t="s">
        <v>846</v>
      </c>
      <c r="C25" s="692"/>
      <c r="D25" s="692"/>
      <c r="E25" s="692">
        <v>621</v>
      </c>
      <c r="F25" s="699">
        <f>D25+E25</f>
        <v>621</v>
      </c>
    </row>
    <row r="26" spans="1:6" s="687" customFormat="1" ht="15.75">
      <c r="A26" s="689">
        <v>22</v>
      </c>
      <c r="B26" s="709" t="s">
        <v>847</v>
      </c>
      <c r="C26" s="692"/>
      <c r="D26" s="692"/>
      <c r="E26" s="692">
        <v>150</v>
      </c>
      <c r="F26" s="699">
        <f>D26+E26</f>
        <v>150</v>
      </c>
    </row>
    <row r="27" spans="1:6" s="687" customFormat="1" ht="15.75">
      <c r="A27" s="689">
        <v>23</v>
      </c>
      <c r="B27" s="709" t="s">
        <v>848</v>
      </c>
      <c r="C27" s="692"/>
      <c r="D27" s="692"/>
      <c r="E27" s="692">
        <v>163</v>
      </c>
      <c r="F27" s="699">
        <f>D27+E27</f>
        <v>163</v>
      </c>
    </row>
    <row r="28" spans="1:6" s="687" customFormat="1" ht="15.75">
      <c r="A28" s="689">
        <v>24</v>
      </c>
      <c r="B28" s="709" t="s">
        <v>849</v>
      </c>
      <c r="C28" s="692"/>
      <c r="D28" s="692"/>
      <c r="E28" s="692">
        <v>835</v>
      </c>
      <c r="F28" s="699">
        <f>D28+E28</f>
        <v>835</v>
      </c>
    </row>
    <row r="29" spans="1:6" s="687" customFormat="1" ht="15.75">
      <c r="A29" s="689">
        <v>25</v>
      </c>
      <c r="B29" s="709" t="s">
        <v>850</v>
      </c>
      <c r="C29" s="692"/>
      <c r="D29" s="692"/>
      <c r="E29" s="692">
        <v>124</v>
      </c>
      <c r="F29" s="699">
        <f t="shared" si="0"/>
        <v>124</v>
      </c>
    </row>
    <row r="30" spans="1:6" ht="15.75">
      <c r="A30" s="689">
        <v>26</v>
      </c>
      <c r="B30" s="690" t="s">
        <v>169</v>
      </c>
      <c r="C30" s="695">
        <f>SUM(C6:C29)</f>
        <v>49151</v>
      </c>
      <c r="D30" s="695">
        <f>SUM(D6:D29)</f>
        <v>56132</v>
      </c>
      <c r="E30" s="695">
        <f>SUM(E6:E29)</f>
        <v>1915</v>
      </c>
      <c r="F30" s="695">
        <f>SUM(F6:F29)</f>
        <v>58047</v>
      </c>
    </row>
    <row r="31" spans="1:6" ht="12.75">
      <c r="A31" s="684"/>
      <c r="B31" s="685"/>
      <c r="C31" s="685"/>
      <c r="D31" s="685"/>
      <c r="E31" s="685"/>
      <c r="F31" s="6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3" max="3" width="33.8515625" style="0" customWidth="1"/>
    <col min="4" max="4" width="12.7109375" style="0" bestFit="1" customWidth="1"/>
    <col min="5" max="5" width="10.421875" style="0" customWidth="1"/>
    <col min="6" max="6" width="11.140625" style="0" bestFit="1" customWidth="1"/>
  </cols>
  <sheetData>
    <row r="1" spans="3:4" ht="12.75">
      <c r="C1" s="85" t="s">
        <v>44</v>
      </c>
      <c r="D1" t="s">
        <v>301</v>
      </c>
    </row>
    <row r="2" spans="3:4" ht="12.75">
      <c r="C2" s="85" t="s">
        <v>545</v>
      </c>
      <c r="D2" s="530" t="s">
        <v>882</v>
      </c>
    </row>
    <row r="3" ht="12.75">
      <c r="E3" s="12" t="s">
        <v>46</v>
      </c>
    </row>
    <row r="4" spans="2:6" ht="12.75">
      <c r="B4" t="s">
        <v>47</v>
      </c>
      <c r="C4" t="s">
        <v>239</v>
      </c>
      <c r="D4" t="s">
        <v>73</v>
      </c>
      <c r="E4" t="s">
        <v>74</v>
      </c>
      <c r="F4" t="s">
        <v>258</v>
      </c>
    </row>
    <row r="5" spans="2:6" ht="12.75">
      <c r="B5" s="136" t="s">
        <v>241</v>
      </c>
      <c r="C5" s="136" t="s">
        <v>302</v>
      </c>
      <c r="D5" s="136" t="s">
        <v>554</v>
      </c>
      <c r="E5" s="136" t="s">
        <v>405</v>
      </c>
      <c r="F5" s="136" t="s">
        <v>544</v>
      </c>
    </row>
    <row r="6" spans="2:6" ht="12.75">
      <c r="B6" s="145"/>
      <c r="C6" s="145"/>
      <c r="D6" s="145"/>
      <c r="E6" s="137" t="s">
        <v>303</v>
      </c>
      <c r="F6" s="137" t="s">
        <v>131</v>
      </c>
    </row>
    <row r="7" spans="2:6" ht="12.75">
      <c r="B7" s="146" t="s">
        <v>242</v>
      </c>
      <c r="C7" s="146" t="s">
        <v>243</v>
      </c>
      <c r="D7" s="146" t="s">
        <v>244</v>
      </c>
      <c r="E7" s="146" t="s">
        <v>245</v>
      </c>
      <c r="F7" s="146" t="s">
        <v>246</v>
      </c>
    </row>
    <row r="8" spans="1:6" ht="12.75">
      <c r="A8">
        <v>1</v>
      </c>
      <c r="B8" s="136" t="s">
        <v>242</v>
      </c>
      <c r="C8" s="147" t="s">
        <v>304</v>
      </c>
      <c r="D8" s="148">
        <f>SUM(D10:D15)</f>
        <v>861020</v>
      </c>
      <c r="E8" s="148">
        <f>SUM(E10:E15)</f>
        <v>980133</v>
      </c>
      <c r="F8" s="148">
        <f>SUM(F10:F15)</f>
        <v>802674</v>
      </c>
    </row>
    <row r="9" spans="1:6" ht="12.75">
      <c r="A9">
        <v>2</v>
      </c>
      <c r="B9" s="146"/>
      <c r="C9" s="149" t="s">
        <v>305</v>
      </c>
      <c r="D9" s="150"/>
      <c r="E9" s="150"/>
      <c r="F9" s="150"/>
    </row>
    <row r="10" spans="1:6" ht="12.75">
      <c r="A10">
        <v>3</v>
      </c>
      <c r="B10" s="151" t="s">
        <v>306</v>
      </c>
      <c r="C10" s="130" t="s">
        <v>307</v>
      </c>
      <c r="D10" s="152">
        <v>407968</v>
      </c>
      <c r="E10" s="153">
        <v>420949</v>
      </c>
      <c r="F10" s="153">
        <v>300013</v>
      </c>
    </row>
    <row r="11" spans="1:6" ht="12.75">
      <c r="A11">
        <v>4</v>
      </c>
      <c r="B11" s="151" t="s">
        <v>308</v>
      </c>
      <c r="C11" s="130" t="s">
        <v>309</v>
      </c>
      <c r="D11" s="152">
        <v>102443</v>
      </c>
      <c r="E11" s="153">
        <v>105656</v>
      </c>
      <c r="F11" s="153">
        <v>73943</v>
      </c>
    </row>
    <row r="12" spans="1:6" ht="12.75">
      <c r="A12">
        <v>5</v>
      </c>
      <c r="B12" s="151" t="s">
        <v>310</v>
      </c>
      <c r="C12" s="130" t="s">
        <v>311</v>
      </c>
      <c r="D12" s="152">
        <v>211029</v>
      </c>
      <c r="E12" s="153">
        <v>236344</v>
      </c>
      <c r="F12" s="153">
        <v>250643</v>
      </c>
    </row>
    <row r="13" spans="1:6" ht="12.75">
      <c r="A13">
        <v>6</v>
      </c>
      <c r="B13" s="151" t="s">
        <v>312</v>
      </c>
      <c r="C13" s="130" t="s">
        <v>313</v>
      </c>
      <c r="D13" s="152">
        <v>1799</v>
      </c>
      <c r="E13" s="153">
        <v>86185</v>
      </c>
      <c r="F13" s="153">
        <v>66344</v>
      </c>
    </row>
    <row r="14" spans="1:6" ht="12.75">
      <c r="A14">
        <v>7</v>
      </c>
      <c r="B14" s="154" t="s">
        <v>314</v>
      </c>
      <c r="C14" s="130" t="s">
        <v>315</v>
      </c>
      <c r="D14" s="152">
        <v>6537</v>
      </c>
      <c r="E14" s="153">
        <v>6632</v>
      </c>
      <c r="F14" s="153">
        <v>5839</v>
      </c>
    </row>
    <row r="15" spans="1:6" ht="12.75">
      <c r="A15">
        <v>8</v>
      </c>
      <c r="B15" s="154" t="s">
        <v>316</v>
      </c>
      <c r="C15" s="328" t="s">
        <v>652</v>
      </c>
      <c r="D15" s="152">
        <v>131244</v>
      </c>
      <c r="E15" s="155">
        <v>124367</v>
      </c>
      <c r="F15" s="155">
        <v>105892</v>
      </c>
    </row>
    <row r="16" spans="1:6" ht="12.75">
      <c r="A16">
        <v>9</v>
      </c>
      <c r="B16" s="156" t="s">
        <v>243</v>
      </c>
      <c r="C16" s="147" t="s">
        <v>317</v>
      </c>
      <c r="D16" s="148">
        <f>SUM(D18:D23)</f>
        <v>83334</v>
      </c>
      <c r="E16" s="148">
        <f>SUM(E18:E23)</f>
        <v>38518</v>
      </c>
      <c r="F16" s="148">
        <f>SUM(F18:F23)</f>
        <v>88804</v>
      </c>
    </row>
    <row r="17" spans="1:6" ht="12.75">
      <c r="A17">
        <v>10</v>
      </c>
      <c r="B17" s="157"/>
      <c r="C17" s="149" t="s">
        <v>318</v>
      </c>
      <c r="D17" s="158"/>
      <c r="E17" s="158"/>
      <c r="F17" s="158"/>
    </row>
    <row r="18" spans="1:6" ht="12.75">
      <c r="A18">
        <v>11</v>
      </c>
      <c r="B18" s="151" t="s">
        <v>319</v>
      </c>
      <c r="C18" s="130" t="s">
        <v>203</v>
      </c>
      <c r="D18" s="155">
        <v>31772</v>
      </c>
      <c r="E18" s="155">
        <v>10039</v>
      </c>
      <c r="F18" s="155">
        <v>22163</v>
      </c>
    </row>
    <row r="19" spans="1:6" ht="12.75">
      <c r="A19">
        <v>12</v>
      </c>
      <c r="B19" s="151" t="s">
        <v>320</v>
      </c>
      <c r="C19" s="130" t="s">
        <v>321</v>
      </c>
      <c r="D19" s="155">
        <v>51562</v>
      </c>
      <c r="E19" s="155">
        <v>26101</v>
      </c>
      <c r="F19" s="155">
        <v>58047</v>
      </c>
    </row>
    <row r="20" spans="1:6" ht="12.75">
      <c r="A20">
        <v>13</v>
      </c>
      <c r="B20" s="151" t="s">
        <v>322</v>
      </c>
      <c r="C20" s="130" t="s">
        <v>323</v>
      </c>
      <c r="D20" s="155"/>
      <c r="E20" s="155">
        <v>2378</v>
      </c>
      <c r="F20" s="155">
        <v>5376</v>
      </c>
    </row>
    <row r="21" spans="1:6" ht="12.75">
      <c r="A21">
        <v>14</v>
      </c>
      <c r="B21" s="154" t="s">
        <v>324</v>
      </c>
      <c r="C21" s="130" t="s">
        <v>325</v>
      </c>
      <c r="D21" s="155"/>
      <c r="E21" s="155"/>
      <c r="F21" s="155">
        <v>3138</v>
      </c>
    </row>
    <row r="22" spans="1:6" ht="12.75">
      <c r="A22">
        <v>15</v>
      </c>
      <c r="B22" s="154" t="s">
        <v>326</v>
      </c>
      <c r="C22" s="130" t="s">
        <v>327</v>
      </c>
      <c r="D22" s="155"/>
      <c r="E22" s="155"/>
      <c r="F22" s="155">
        <v>80</v>
      </c>
    </row>
    <row r="23" spans="1:6" ht="12.75">
      <c r="A23">
        <v>16</v>
      </c>
      <c r="B23" s="159" t="s">
        <v>328</v>
      </c>
      <c r="C23" s="139" t="s">
        <v>329</v>
      </c>
      <c r="D23" s="160"/>
      <c r="E23" s="160"/>
      <c r="F23" s="160"/>
    </row>
    <row r="24" spans="1:6" ht="12.75">
      <c r="A24">
        <v>17</v>
      </c>
      <c r="B24" s="161"/>
      <c r="C24" s="138" t="s">
        <v>330</v>
      </c>
      <c r="D24" s="158"/>
      <c r="E24" s="158"/>
      <c r="F24" s="158"/>
    </row>
    <row r="25" spans="1:6" ht="12.75">
      <c r="A25">
        <v>18</v>
      </c>
      <c r="B25" s="162" t="s">
        <v>244</v>
      </c>
      <c r="C25" s="135" t="s">
        <v>331</v>
      </c>
      <c r="D25" s="163">
        <f>SUM(D26:D27)</f>
        <v>0</v>
      </c>
      <c r="E25" s="163">
        <f>SUM(E26:E27)</f>
        <v>0</v>
      </c>
      <c r="F25" s="163">
        <f>SUM(F26:F27)</f>
        <v>112005</v>
      </c>
    </row>
    <row r="26" spans="1:6" ht="12.75">
      <c r="A26">
        <v>19</v>
      </c>
      <c r="B26" s="151" t="s">
        <v>332</v>
      </c>
      <c r="C26" s="130" t="s">
        <v>205</v>
      </c>
      <c r="D26" s="155"/>
      <c r="E26" s="155"/>
      <c r="F26" s="155">
        <v>112005</v>
      </c>
    </row>
    <row r="27" spans="1:6" ht="12.75">
      <c r="A27">
        <v>20</v>
      </c>
      <c r="B27" s="164" t="s">
        <v>333</v>
      </c>
      <c r="C27" s="139" t="s">
        <v>334</v>
      </c>
      <c r="D27" s="160"/>
      <c r="E27" s="160"/>
      <c r="F27" s="160"/>
    </row>
    <row r="28" spans="1:6" ht="12.75">
      <c r="A28">
        <v>21</v>
      </c>
      <c r="B28" s="161"/>
      <c r="C28" s="138" t="s">
        <v>335</v>
      </c>
      <c r="D28" s="158"/>
      <c r="E28" s="158"/>
      <c r="F28" s="158"/>
    </row>
    <row r="29" spans="1:6" ht="12.75">
      <c r="A29">
        <v>22</v>
      </c>
      <c r="B29" s="165" t="s">
        <v>245</v>
      </c>
      <c r="C29" s="135" t="s">
        <v>336</v>
      </c>
      <c r="D29" s="163"/>
      <c r="E29" s="163"/>
      <c r="F29" s="163"/>
    </row>
    <row r="30" spans="1:6" ht="12.75">
      <c r="A30">
        <v>23</v>
      </c>
      <c r="B30" s="165" t="s">
        <v>246</v>
      </c>
      <c r="C30" s="135" t="s">
        <v>337</v>
      </c>
      <c r="D30" s="163"/>
      <c r="E30" s="163"/>
      <c r="F30" s="163"/>
    </row>
    <row r="31" spans="1:6" ht="12.75">
      <c r="A31">
        <v>24</v>
      </c>
      <c r="B31" s="166" t="s">
        <v>247</v>
      </c>
      <c r="C31" s="147" t="s">
        <v>338</v>
      </c>
      <c r="D31" s="148">
        <f>SUM(D8+D16+D25+D29+D30)</f>
        <v>944354</v>
      </c>
      <c r="E31" s="148">
        <f>SUM(E8+E16+E25+E29+E30)</f>
        <v>1018651</v>
      </c>
      <c r="F31" s="148">
        <f>SUM(F8+F16+F25+F29+F30)</f>
        <v>1003483</v>
      </c>
    </row>
    <row r="32" spans="1:6" ht="12.75">
      <c r="A32">
        <v>25</v>
      </c>
      <c r="B32" s="156" t="s">
        <v>248</v>
      </c>
      <c r="C32" s="147" t="s">
        <v>339</v>
      </c>
      <c r="D32" s="148">
        <f>SUM(D34:D35)</f>
        <v>12086</v>
      </c>
      <c r="E32" s="148">
        <f>SUM(E34:E35)</f>
        <v>0</v>
      </c>
      <c r="F32" s="148">
        <f>SUM(F34:F35)</f>
        <v>404250</v>
      </c>
    </row>
    <row r="33" spans="1:6" ht="12.75">
      <c r="A33">
        <v>26</v>
      </c>
      <c r="B33" s="157"/>
      <c r="C33" s="149" t="s">
        <v>340</v>
      </c>
      <c r="D33" s="158"/>
      <c r="E33" s="158"/>
      <c r="F33" s="158"/>
    </row>
    <row r="34" spans="1:6" ht="12.75">
      <c r="A34">
        <v>27</v>
      </c>
      <c r="B34" s="151" t="s">
        <v>341</v>
      </c>
      <c r="C34" s="130" t="s">
        <v>342</v>
      </c>
      <c r="D34" s="155">
        <v>12086</v>
      </c>
      <c r="E34" s="155"/>
      <c r="F34" s="155">
        <v>869</v>
      </c>
    </row>
    <row r="35" spans="1:6" ht="12.75">
      <c r="A35">
        <v>28</v>
      </c>
      <c r="B35" s="151" t="s">
        <v>343</v>
      </c>
      <c r="C35" s="322" t="s">
        <v>651</v>
      </c>
      <c r="D35" s="155" t="s">
        <v>555</v>
      </c>
      <c r="E35" s="155"/>
      <c r="F35" s="155">
        <v>403381</v>
      </c>
    </row>
    <row r="36" spans="1:6" ht="12.75">
      <c r="A36">
        <v>29</v>
      </c>
      <c r="B36" s="166" t="s">
        <v>249</v>
      </c>
      <c r="C36" s="147" t="s">
        <v>344</v>
      </c>
      <c r="D36" s="160">
        <v>-1727</v>
      </c>
      <c r="E36" s="160">
        <v>13765</v>
      </c>
      <c r="F36" s="160"/>
    </row>
    <row r="37" spans="1:6" ht="12.75">
      <c r="A37">
        <v>30</v>
      </c>
      <c r="B37" s="166" t="s">
        <v>345</v>
      </c>
      <c r="C37" s="147" t="s">
        <v>346</v>
      </c>
      <c r="D37" s="160">
        <v>125981</v>
      </c>
      <c r="E37" s="160">
        <v>110246</v>
      </c>
      <c r="F37" s="160"/>
    </row>
    <row r="38" spans="1:6" ht="12.75">
      <c r="A38">
        <v>31</v>
      </c>
      <c r="B38" s="166" t="s">
        <v>251</v>
      </c>
      <c r="C38" s="147" t="s">
        <v>347</v>
      </c>
      <c r="D38" s="148">
        <f>SUM(D31+D32+D36+D37)</f>
        <v>1080694</v>
      </c>
      <c r="E38" s="148">
        <f>SUM(E31+E32+E36+E37)</f>
        <v>1142662</v>
      </c>
      <c r="F38" s="148">
        <f>SUM(F31+F32+F36+F37)</f>
        <v>1407733</v>
      </c>
    </row>
    <row r="39" spans="1:6" ht="12.75">
      <c r="A39">
        <v>32</v>
      </c>
      <c r="B39" s="167"/>
      <c r="C39" s="149" t="s">
        <v>348</v>
      </c>
      <c r="D39" s="158"/>
      <c r="E39" s="158"/>
      <c r="F39" s="15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">
      <selection activeCell="H3" sqref="H3"/>
    </sheetView>
  </sheetViews>
  <sheetFormatPr defaultColWidth="8.8515625" defaultRowHeight="12.75"/>
  <cols>
    <col min="1" max="1" width="5.421875" style="35" customWidth="1"/>
    <col min="2" max="3" width="8.8515625" style="35" customWidth="1"/>
    <col min="4" max="4" width="12.7109375" style="35" customWidth="1"/>
    <col min="5" max="5" width="14.7109375" style="35" customWidth="1"/>
    <col min="6" max="6" width="10.28125" style="35" customWidth="1"/>
    <col min="7" max="7" width="10.7109375" style="35" customWidth="1"/>
    <col min="8" max="9" width="11.140625" style="35" customWidth="1"/>
    <col min="10" max="10" width="13.421875" style="35" customWidth="1"/>
    <col min="11" max="11" width="11.28125" style="35" customWidth="1"/>
    <col min="12" max="12" width="10.57421875" style="35" customWidth="1"/>
    <col min="13" max="13" width="9.7109375" style="35" customWidth="1"/>
    <col min="14" max="16384" width="8.8515625" style="35" customWidth="1"/>
  </cols>
  <sheetData>
    <row r="1" spans="3:10" ht="18">
      <c r="C1" s="36"/>
      <c r="D1" s="36" t="s">
        <v>435</v>
      </c>
      <c r="E1" s="37"/>
      <c r="F1" s="37"/>
      <c r="G1" s="38"/>
      <c r="H1" s="39"/>
      <c r="I1" s="39"/>
      <c r="J1" s="40"/>
    </row>
    <row r="2" spans="2:11" ht="15.75">
      <c r="B2" s="41"/>
      <c r="D2" s="45" t="s">
        <v>44</v>
      </c>
      <c r="E2" s="42"/>
      <c r="F2" s="43"/>
      <c r="G2" s="44"/>
      <c r="H2" s="363" t="s">
        <v>642</v>
      </c>
      <c r="I2" s="363"/>
      <c r="J2" s="3"/>
      <c r="K2" s="9"/>
    </row>
    <row r="3" spans="2:11" ht="15.75">
      <c r="B3" s="41"/>
      <c r="C3" s="41"/>
      <c r="D3" s="45" t="s">
        <v>72</v>
      </c>
      <c r="E3" s="46"/>
      <c r="F3" s="43"/>
      <c r="G3" s="44"/>
      <c r="H3" s="530" t="s">
        <v>884</v>
      </c>
      <c r="I3" s="1"/>
      <c r="J3" s="3"/>
      <c r="K3" s="47"/>
    </row>
    <row r="4" spans="8:9" ht="12.75">
      <c r="H4" s="12" t="s">
        <v>46</v>
      </c>
      <c r="I4" s="12"/>
    </row>
    <row r="5" spans="3:9" ht="12.75">
      <c r="C5" s="418" t="s">
        <v>646</v>
      </c>
      <c r="D5" s="419"/>
      <c r="E5" s="417"/>
      <c r="F5" s="417"/>
      <c r="G5" s="417"/>
      <c r="H5" s="12"/>
      <c r="I5" s="12"/>
    </row>
    <row r="6" spans="2:7" ht="16.5" thickBot="1">
      <c r="B6" s="1037" t="s">
        <v>47</v>
      </c>
      <c r="C6" s="1038"/>
      <c r="D6" s="1038"/>
      <c r="E6" s="46" t="s">
        <v>48</v>
      </c>
      <c r="F6" s="43" t="s">
        <v>73</v>
      </c>
      <c r="G6" s="43" t="s">
        <v>74</v>
      </c>
    </row>
    <row r="7" spans="1:7" ht="12.75">
      <c r="A7" s="852">
        <v>1</v>
      </c>
      <c r="B7" s="1021" t="s">
        <v>76</v>
      </c>
      <c r="C7" s="1022"/>
      <c r="D7" s="1023"/>
      <c r="E7" s="284" t="s">
        <v>528</v>
      </c>
      <c r="F7" s="285" t="s">
        <v>531</v>
      </c>
      <c r="G7" s="285" t="s">
        <v>533</v>
      </c>
    </row>
    <row r="8" spans="1:7" ht="12.75">
      <c r="A8" s="852"/>
      <c r="B8" s="1024"/>
      <c r="C8" s="1025"/>
      <c r="D8" s="1026"/>
      <c r="E8" s="286" t="s">
        <v>529</v>
      </c>
      <c r="F8" s="287" t="s">
        <v>532</v>
      </c>
      <c r="G8" s="287" t="s">
        <v>534</v>
      </c>
    </row>
    <row r="9" spans="1:7" ht="13.5" thickBot="1">
      <c r="A9" s="852"/>
      <c r="B9" s="1027"/>
      <c r="C9" s="1028"/>
      <c r="D9" s="1029"/>
      <c r="E9" s="286" t="s">
        <v>530</v>
      </c>
      <c r="F9" s="287" t="s">
        <v>530</v>
      </c>
      <c r="G9" s="287" t="s">
        <v>530</v>
      </c>
    </row>
    <row r="10" spans="1:8" ht="12.75">
      <c r="A10">
        <v>2</v>
      </c>
      <c r="B10" s="1030" t="s">
        <v>81</v>
      </c>
      <c r="C10" s="1031"/>
      <c r="D10" s="1032"/>
      <c r="E10" s="288">
        <v>105725</v>
      </c>
      <c r="F10" s="55"/>
      <c r="G10" s="55"/>
      <c r="H10" s="57">
        <f>SUM(E10:G10)</f>
        <v>105725</v>
      </c>
    </row>
    <row r="11" spans="1:8" ht="12.75">
      <c r="A11">
        <v>3</v>
      </c>
      <c r="B11" s="1019" t="s">
        <v>178</v>
      </c>
      <c r="C11" s="1020"/>
      <c r="D11" s="1020"/>
      <c r="E11" s="289">
        <f>SUM(E12:E14)</f>
        <v>41545</v>
      </c>
      <c r="F11" s="48">
        <f>F12+F13+F14</f>
        <v>0</v>
      </c>
      <c r="G11" s="48">
        <f>G12+G13+G14</f>
        <v>0</v>
      </c>
      <c r="H11" s="57">
        <f aca="true" t="shared" si="0" ref="H11:H77">SUM(E11:G11)</f>
        <v>41545</v>
      </c>
    </row>
    <row r="12" spans="1:8" ht="12.75">
      <c r="A12">
        <v>4</v>
      </c>
      <c r="B12" s="995" t="s">
        <v>437</v>
      </c>
      <c r="C12" s="996"/>
      <c r="D12" s="997"/>
      <c r="E12" s="288">
        <v>33800</v>
      </c>
      <c r="F12" s="55"/>
      <c r="G12" s="55"/>
      <c r="H12" s="57">
        <f t="shared" si="0"/>
        <v>33800</v>
      </c>
    </row>
    <row r="13" spans="1:8" ht="12.75">
      <c r="A13">
        <v>5</v>
      </c>
      <c r="B13" s="998" t="s">
        <v>438</v>
      </c>
      <c r="C13" s="999"/>
      <c r="D13" s="1000"/>
      <c r="E13" s="288">
        <v>2431</v>
      </c>
      <c r="F13" s="55"/>
      <c r="G13" s="55"/>
      <c r="H13" s="57">
        <f t="shared" si="0"/>
        <v>2431</v>
      </c>
    </row>
    <row r="14" spans="1:8" ht="13.5" thickBot="1">
      <c r="A14">
        <v>6</v>
      </c>
      <c r="B14" s="51" t="s">
        <v>439</v>
      </c>
      <c r="C14" s="52"/>
      <c r="D14" s="53"/>
      <c r="E14" s="288">
        <v>5314</v>
      </c>
      <c r="F14" s="55"/>
      <c r="G14" s="55"/>
      <c r="H14" s="57">
        <f t="shared" si="0"/>
        <v>5314</v>
      </c>
    </row>
    <row r="15" spans="1:8" ht="12.75">
      <c r="A15">
        <v>7</v>
      </c>
      <c r="B15" s="1033" t="s">
        <v>83</v>
      </c>
      <c r="C15" s="1034"/>
      <c r="D15" s="1034"/>
      <c r="E15" s="359">
        <f>E10+E11</f>
        <v>147270</v>
      </c>
      <c r="F15" s="358">
        <f>F10+F11</f>
        <v>0</v>
      </c>
      <c r="G15" s="358">
        <f>G10+G11</f>
        <v>0</v>
      </c>
      <c r="H15" s="57">
        <f t="shared" si="0"/>
        <v>147270</v>
      </c>
    </row>
    <row r="16" spans="1:8" ht="13.5" thickBot="1">
      <c r="A16">
        <v>8</v>
      </c>
      <c r="B16" s="1035" t="s">
        <v>84</v>
      </c>
      <c r="C16" s="1036"/>
      <c r="D16" s="1036"/>
      <c r="E16" s="361">
        <f>SUM(E17+E21)</f>
        <v>43785</v>
      </c>
      <c r="F16" s="360">
        <f>SUM(F17+F21)</f>
        <v>1316</v>
      </c>
      <c r="G16" s="360">
        <f>SUM(G17+G21)</f>
        <v>0</v>
      </c>
      <c r="H16" s="57">
        <f t="shared" si="0"/>
        <v>45101</v>
      </c>
    </row>
    <row r="17" spans="1:8" ht="12.75">
      <c r="A17">
        <v>9</v>
      </c>
      <c r="B17" s="998" t="s">
        <v>85</v>
      </c>
      <c r="C17" s="999"/>
      <c r="D17" s="1000"/>
      <c r="E17" s="288">
        <f>SUM(E18:E20)</f>
        <v>27375</v>
      </c>
      <c r="F17" s="288">
        <f>SUM(F18:F20)</f>
        <v>1316</v>
      </c>
      <c r="G17" s="55"/>
      <c r="H17" s="57">
        <f t="shared" si="0"/>
        <v>28691</v>
      </c>
    </row>
    <row r="18" spans="1:8" ht="12.75">
      <c r="A18">
        <v>10</v>
      </c>
      <c r="B18" s="298" t="s">
        <v>557</v>
      </c>
      <c r="C18" s="52"/>
      <c r="D18" s="53"/>
      <c r="E18" s="288">
        <v>25789</v>
      </c>
      <c r="F18" s="55">
        <v>1316</v>
      </c>
      <c r="G18" s="55"/>
      <c r="H18" s="57">
        <f t="shared" si="0"/>
        <v>27105</v>
      </c>
    </row>
    <row r="19" spans="1:8" ht="12.75">
      <c r="A19">
        <v>11</v>
      </c>
      <c r="B19" s="51" t="s">
        <v>475</v>
      </c>
      <c r="C19" s="52"/>
      <c r="D19" s="53"/>
      <c r="E19" s="288">
        <v>758</v>
      </c>
      <c r="F19" s="55"/>
      <c r="G19" s="55"/>
      <c r="H19" s="57">
        <f t="shared" si="0"/>
        <v>758</v>
      </c>
    </row>
    <row r="20" spans="1:8" ht="12.75">
      <c r="A20">
        <v>12</v>
      </c>
      <c r="B20" s="998" t="s">
        <v>82</v>
      </c>
      <c r="C20" s="999"/>
      <c r="D20" s="1000"/>
      <c r="E20" s="288">
        <v>828</v>
      </c>
      <c r="F20" s="55"/>
      <c r="G20" s="55"/>
      <c r="H20" s="57">
        <f t="shared" si="0"/>
        <v>828</v>
      </c>
    </row>
    <row r="21" spans="1:8" ht="12.75">
      <c r="A21">
        <v>13</v>
      </c>
      <c r="B21" s="998" t="s">
        <v>86</v>
      </c>
      <c r="C21" s="999"/>
      <c r="D21" s="1000"/>
      <c r="E21" s="288">
        <v>16410</v>
      </c>
      <c r="F21" s="55"/>
      <c r="G21" s="55"/>
      <c r="H21" s="57">
        <f t="shared" si="0"/>
        <v>16410</v>
      </c>
    </row>
    <row r="22" spans="1:8" ht="12.75">
      <c r="A22">
        <v>14</v>
      </c>
      <c r="B22" s="51" t="s">
        <v>87</v>
      </c>
      <c r="C22" s="52"/>
      <c r="D22" s="53"/>
      <c r="E22" s="288">
        <v>354</v>
      </c>
      <c r="F22" s="55"/>
      <c r="G22" s="55"/>
      <c r="H22" s="57">
        <f t="shared" si="0"/>
        <v>354</v>
      </c>
    </row>
    <row r="23" spans="1:8" ht="12.75">
      <c r="A23">
        <v>15</v>
      </c>
      <c r="B23" s="1011" t="s">
        <v>88</v>
      </c>
      <c r="C23" s="1012"/>
      <c r="D23" s="1012"/>
      <c r="E23" s="357">
        <f>E24+E27+E28+E29+E30</f>
        <v>17236</v>
      </c>
      <c r="F23" s="341">
        <f>F24+F27+F28+F29+F30</f>
        <v>0</v>
      </c>
      <c r="G23" s="341">
        <f>G24+G27+G28+G29+G30</f>
        <v>0</v>
      </c>
      <c r="H23" s="57">
        <f t="shared" si="0"/>
        <v>17236</v>
      </c>
    </row>
    <row r="24" spans="1:8" ht="12.75">
      <c r="A24">
        <v>16</v>
      </c>
      <c r="B24" s="998" t="s">
        <v>94</v>
      </c>
      <c r="C24" s="999"/>
      <c r="D24" s="1000"/>
      <c r="E24" s="288">
        <f>SUM(E25:E26)</f>
        <v>1390</v>
      </c>
      <c r="F24" s="55"/>
      <c r="G24" s="55"/>
      <c r="H24" s="57">
        <f t="shared" si="0"/>
        <v>1390</v>
      </c>
    </row>
    <row r="25" spans="1:8" ht="12.75">
      <c r="A25">
        <v>17</v>
      </c>
      <c r="B25" s="51" t="s">
        <v>95</v>
      </c>
      <c r="C25" s="52"/>
      <c r="D25" s="53"/>
      <c r="E25" s="288">
        <v>477</v>
      </c>
      <c r="F25" s="55"/>
      <c r="G25" s="55"/>
      <c r="H25" s="57">
        <f t="shared" si="0"/>
        <v>477</v>
      </c>
    </row>
    <row r="26" spans="1:8" ht="12.75">
      <c r="A26">
        <v>18</v>
      </c>
      <c r="B26" s="51" t="s">
        <v>96</v>
      </c>
      <c r="C26" s="52"/>
      <c r="D26" s="53"/>
      <c r="E26" s="288">
        <v>913</v>
      </c>
      <c r="F26" s="55"/>
      <c r="G26" s="55"/>
      <c r="H26" s="57">
        <f t="shared" si="0"/>
        <v>913</v>
      </c>
    </row>
    <row r="27" spans="1:8" ht="12.75">
      <c r="A27">
        <v>19</v>
      </c>
      <c r="B27" s="998" t="s">
        <v>97</v>
      </c>
      <c r="C27" s="999"/>
      <c r="D27" s="1000"/>
      <c r="E27" s="288">
        <v>1995</v>
      </c>
      <c r="F27" s="55"/>
      <c r="G27" s="55"/>
      <c r="H27" s="57">
        <f t="shared" si="0"/>
        <v>1995</v>
      </c>
    </row>
    <row r="28" spans="1:8" ht="12.75">
      <c r="A28">
        <v>20</v>
      </c>
      <c r="B28" s="51" t="s">
        <v>98</v>
      </c>
      <c r="C28" s="52"/>
      <c r="D28" s="53"/>
      <c r="E28" s="288">
        <v>569</v>
      </c>
      <c r="F28" s="55"/>
      <c r="G28" s="55"/>
      <c r="H28" s="57">
        <f t="shared" si="0"/>
        <v>569</v>
      </c>
    </row>
    <row r="29" spans="1:8" ht="12.75">
      <c r="A29">
        <v>21</v>
      </c>
      <c r="B29" s="51" t="s">
        <v>99</v>
      </c>
      <c r="C29" s="52"/>
      <c r="D29" s="53"/>
      <c r="E29" s="288">
        <v>3929</v>
      </c>
      <c r="F29" s="55"/>
      <c r="G29" s="55"/>
      <c r="H29" s="57">
        <f t="shared" si="0"/>
        <v>3929</v>
      </c>
    </row>
    <row r="30" spans="1:8" ht="12.75">
      <c r="A30">
        <v>22</v>
      </c>
      <c r="B30" s="998" t="s">
        <v>100</v>
      </c>
      <c r="C30" s="999"/>
      <c r="D30" s="1000"/>
      <c r="E30" s="288">
        <f>SUM(E31:E32)</f>
        <v>9353</v>
      </c>
      <c r="F30" s="55"/>
      <c r="G30" s="55"/>
      <c r="H30" s="57">
        <f t="shared" si="0"/>
        <v>9353</v>
      </c>
    </row>
    <row r="31" spans="1:8" ht="12.75">
      <c r="A31">
        <v>23</v>
      </c>
      <c r="B31" s="998" t="s">
        <v>101</v>
      </c>
      <c r="C31" s="999"/>
      <c r="D31" s="1000"/>
      <c r="E31" s="288">
        <v>360</v>
      </c>
      <c r="F31" s="55"/>
      <c r="G31" s="55"/>
      <c r="H31" s="57">
        <f t="shared" si="0"/>
        <v>360</v>
      </c>
    </row>
    <row r="32" spans="1:8" ht="12.75">
      <c r="A32">
        <v>24</v>
      </c>
      <c r="B32" s="51" t="s">
        <v>102</v>
      </c>
      <c r="C32" s="52"/>
      <c r="D32" s="53"/>
      <c r="E32" s="288">
        <v>8993</v>
      </c>
      <c r="F32" s="55"/>
      <c r="G32" s="55"/>
      <c r="H32" s="57">
        <f t="shared" si="0"/>
        <v>8993</v>
      </c>
    </row>
    <row r="33" spans="1:8" ht="12.75">
      <c r="A33">
        <v>25</v>
      </c>
      <c r="B33" s="351" t="s">
        <v>103</v>
      </c>
      <c r="C33" s="352"/>
      <c r="D33" s="353"/>
      <c r="E33" s="357">
        <f>SUM(E34+E46+E49+E56)</f>
        <v>174634</v>
      </c>
      <c r="F33" s="357">
        <f>SUM(F34+F46+F49+F56)</f>
        <v>11393</v>
      </c>
      <c r="G33" s="357">
        <f>SUM(G34+G46+G49+G56)</f>
        <v>0</v>
      </c>
      <c r="H33" s="57">
        <f t="shared" si="0"/>
        <v>186027</v>
      </c>
    </row>
    <row r="34" spans="1:8" ht="12.75">
      <c r="A34">
        <v>26</v>
      </c>
      <c r="B34" s="1019" t="s">
        <v>104</v>
      </c>
      <c r="C34" s="1020"/>
      <c r="D34" s="1020"/>
      <c r="E34" s="290">
        <f>SUM(E35:E45)</f>
        <v>69469</v>
      </c>
      <c r="F34" s="107">
        <f>SUM(F35:F45)</f>
        <v>11393</v>
      </c>
      <c r="G34" s="107">
        <f>SUM(G35:G45)</f>
        <v>0</v>
      </c>
      <c r="H34" s="57">
        <f t="shared" si="0"/>
        <v>80862</v>
      </c>
    </row>
    <row r="35" spans="1:8" ht="12.75">
      <c r="A35">
        <v>27</v>
      </c>
      <c r="B35" s="998" t="s">
        <v>105</v>
      </c>
      <c r="C35" s="999"/>
      <c r="D35" s="1000"/>
      <c r="E35" s="288">
        <v>23971</v>
      </c>
      <c r="F35" s="55">
        <v>3344</v>
      </c>
      <c r="G35" s="55"/>
      <c r="H35" s="57">
        <f t="shared" si="0"/>
        <v>27315</v>
      </c>
    </row>
    <row r="36" spans="1:8" ht="12.75">
      <c r="A36">
        <v>28</v>
      </c>
      <c r="B36" s="298" t="s">
        <v>869</v>
      </c>
      <c r="C36" s="52"/>
      <c r="D36" s="53"/>
      <c r="E36" s="288">
        <v>866</v>
      </c>
      <c r="F36" s="55"/>
      <c r="G36" s="55"/>
      <c r="H36" s="57">
        <f t="shared" si="0"/>
        <v>866</v>
      </c>
    </row>
    <row r="37" spans="1:8" ht="12.75">
      <c r="A37">
        <v>29</v>
      </c>
      <c r="B37" s="998" t="s">
        <v>160</v>
      </c>
      <c r="C37" s="999"/>
      <c r="D37" s="1000"/>
      <c r="E37" s="288">
        <v>10201</v>
      </c>
      <c r="F37" s="55"/>
      <c r="G37" s="55"/>
      <c r="H37" s="57">
        <f t="shared" si="0"/>
        <v>10201</v>
      </c>
    </row>
    <row r="38" spans="1:8" ht="12.75">
      <c r="A38">
        <v>30</v>
      </c>
      <c r="B38" s="998" t="s">
        <v>106</v>
      </c>
      <c r="C38" s="999"/>
      <c r="D38" s="1000"/>
      <c r="E38" s="288">
        <v>3563</v>
      </c>
      <c r="F38" s="55"/>
      <c r="G38" s="55"/>
      <c r="H38" s="57">
        <f t="shared" si="0"/>
        <v>3563</v>
      </c>
    </row>
    <row r="39" spans="1:8" ht="12.75">
      <c r="A39">
        <v>31</v>
      </c>
      <c r="B39" s="998" t="s">
        <v>107</v>
      </c>
      <c r="C39" s="999"/>
      <c r="D39" s="1000"/>
      <c r="E39" s="288">
        <v>7516</v>
      </c>
      <c r="F39" s="55"/>
      <c r="G39" s="55"/>
      <c r="H39" s="57">
        <f t="shared" si="0"/>
        <v>7516</v>
      </c>
    </row>
    <row r="40" spans="1:8" ht="12.75">
      <c r="A40">
        <v>32</v>
      </c>
      <c r="B40" s="998" t="s">
        <v>108</v>
      </c>
      <c r="C40" s="999"/>
      <c r="D40" s="1000"/>
      <c r="E40" s="288">
        <v>3448</v>
      </c>
      <c r="F40" s="55"/>
      <c r="G40" s="55"/>
      <c r="H40" s="57">
        <f t="shared" si="0"/>
        <v>3448</v>
      </c>
    </row>
    <row r="41" spans="1:8" ht="12.75">
      <c r="A41">
        <v>33</v>
      </c>
      <c r="B41" s="998" t="s">
        <v>110</v>
      </c>
      <c r="C41" s="999"/>
      <c r="D41" s="1000"/>
      <c r="E41" s="288">
        <v>7010</v>
      </c>
      <c r="F41" s="55"/>
      <c r="G41" s="55"/>
      <c r="H41" s="57">
        <f t="shared" si="0"/>
        <v>7010</v>
      </c>
    </row>
    <row r="42" spans="1:8" ht="12.75">
      <c r="A42">
        <v>34</v>
      </c>
      <c r="B42" s="998" t="s">
        <v>109</v>
      </c>
      <c r="C42" s="999"/>
      <c r="D42" s="1000"/>
      <c r="E42" s="288">
        <v>227</v>
      </c>
      <c r="F42" s="422">
        <v>6510</v>
      </c>
      <c r="G42" s="55"/>
      <c r="H42" s="57">
        <f t="shared" si="0"/>
        <v>6737</v>
      </c>
    </row>
    <row r="43" spans="1:8" ht="12.75">
      <c r="A43">
        <v>35</v>
      </c>
      <c r="B43" s="998" t="s">
        <v>111</v>
      </c>
      <c r="C43" s="999"/>
      <c r="D43" s="1000"/>
      <c r="E43" s="288">
        <v>12000</v>
      </c>
      <c r="F43" s="55"/>
      <c r="G43" s="55"/>
      <c r="H43" s="57">
        <f t="shared" si="0"/>
        <v>12000</v>
      </c>
    </row>
    <row r="44" spans="1:8" ht="12.75">
      <c r="A44">
        <v>36</v>
      </c>
      <c r="B44" s="998" t="s">
        <v>112</v>
      </c>
      <c r="C44" s="999"/>
      <c r="D44" s="1000"/>
      <c r="E44" s="288">
        <v>667</v>
      </c>
      <c r="F44" s="55"/>
      <c r="G44" s="55"/>
      <c r="H44" s="57">
        <f t="shared" si="0"/>
        <v>667</v>
      </c>
    </row>
    <row r="45" spans="1:8" ht="12.75">
      <c r="A45">
        <v>37</v>
      </c>
      <c r="B45" s="998" t="s">
        <v>113</v>
      </c>
      <c r="C45" s="999"/>
      <c r="D45" s="1000"/>
      <c r="E45" s="288"/>
      <c r="F45" s="291">
        <v>1539</v>
      </c>
      <c r="G45" s="55"/>
      <c r="H45" s="57">
        <f t="shared" si="0"/>
        <v>1539</v>
      </c>
    </row>
    <row r="46" spans="1:8" ht="12.75">
      <c r="A46">
        <v>38</v>
      </c>
      <c r="B46" s="977" t="s">
        <v>440</v>
      </c>
      <c r="C46" s="1015"/>
      <c r="D46" s="1016"/>
      <c r="E46" s="292">
        <f>E47+E48</f>
        <v>33953</v>
      </c>
      <c r="F46" s="54">
        <f>F47+F48</f>
        <v>0</v>
      </c>
      <c r="G46" s="54">
        <f>G47+G48</f>
        <v>0</v>
      </c>
      <c r="H46" s="57">
        <f t="shared" si="0"/>
        <v>33953</v>
      </c>
    </row>
    <row r="47" spans="1:8" ht="12.75">
      <c r="A47">
        <v>39</v>
      </c>
      <c r="B47" s="998" t="s">
        <v>447</v>
      </c>
      <c r="C47" s="867"/>
      <c r="D47" s="868"/>
      <c r="E47" s="288">
        <v>19821</v>
      </c>
      <c r="F47" s="55"/>
      <c r="G47" s="55"/>
      <c r="H47" s="57">
        <f t="shared" si="0"/>
        <v>19821</v>
      </c>
    </row>
    <row r="48" spans="1:8" ht="12.75">
      <c r="A48">
        <v>40</v>
      </c>
      <c r="B48" s="1013" t="s">
        <v>441</v>
      </c>
      <c r="C48" s="891"/>
      <c r="D48" s="1014"/>
      <c r="E48" s="288">
        <v>14132</v>
      </c>
      <c r="F48" s="55"/>
      <c r="G48" s="55"/>
      <c r="H48" s="57">
        <f t="shared" si="0"/>
        <v>14132</v>
      </c>
    </row>
    <row r="49" spans="1:8" ht="12.75">
      <c r="A49">
        <v>41</v>
      </c>
      <c r="B49" s="977" t="s">
        <v>442</v>
      </c>
      <c r="C49" s="1015"/>
      <c r="D49" s="1016"/>
      <c r="E49" s="292">
        <f>SUM(E50:E55)</f>
        <v>1126</v>
      </c>
      <c r="F49" s="54">
        <f>SUM(F50:F55)</f>
        <v>0</v>
      </c>
      <c r="G49" s="54">
        <f>SUM(G50:G55)</f>
        <v>0</v>
      </c>
      <c r="H49" s="57">
        <f t="shared" si="0"/>
        <v>1126</v>
      </c>
    </row>
    <row r="50" spans="1:8" ht="12.75">
      <c r="A50">
        <v>42</v>
      </c>
      <c r="B50" s="995" t="s">
        <v>90</v>
      </c>
      <c r="C50" s="1017"/>
      <c r="D50" s="1018"/>
      <c r="E50" s="288">
        <v>4</v>
      </c>
      <c r="F50" s="55"/>
      <c r="G50" s="55"/>
      <c r="H50" s="57">
        <f t="shared" si="0"/>
        <v>4</v>
      </c>
    </row>
    <row r="51" spans="1:8" ht="12.75">
      <c r="A51">
        <v>43</v>
      </c>
      <c r="B51" s="998" t="s">
        <v>89</v>
      </c>
      <c r="C51" s="999"/>
      <c r="D51" s="1000"/>
      <c r="E51" s="288">
        <v>258</v>
      </c>
      <c r="F51" s="55"/>
      <c r="G51" s="55"/>
      <c r="H51" s="57">
        <f t="shared" si="0"/>
        <v>258</v>
      </c>
    </row>
    <row r="52" spans="1:8" ht="12.75">
      <c r="A52">
        <v>44</v>
      </c>
      <c r="B52" s="998" t="s">
        <v>91</v>
      </c>
      <c r="C52" s="999"/>
      <c r="D52" s="1000"/>
      <c r="E52" s="288">
        <v>51</v>
      </c>
      <c r="F52" s="55"/>
      <c r="G52" s="55"/>
      <c r="H52" s="57">
        <f t="shared" si="0"/>
        <v>51</v>
      </c>
    </row>
    <row r="53" spans="1:8" ht="12.75">
      <c r="A53">
        <v>45</v>
      </c>
      <c r="B53" s="998" t="s">
        <v>92</v>
      </c>
      <c r="C53" s="999"/>
      <c r="D53" s="1000"/>
      <c r="E53" s="288">
        <v>735</v>
      </c>
      <c r="F53" s="55"/>
      <c r="G53" s="55"/>
      <c r="H53" s="57">
        <f t="shared" si="0"/>
        <v>735</v>
      </c>
    </row>
    <row r="54" spans="1:8" ht="12.75">
      <c r="A54">
        <v>46</v>
      </c>
      <c r="B54" s="998" t="s">
        <v>159</v>
      </c>
      <c r="C54" s="999"/>
      <c r="D54" s="1000"/>
      <c r="E54" s="288">
        <v>32</v>
      </c>
      <c r="F54" s="55"/>
      <c r="G54" s="55"/>
      <c r="H54" s="57">
        <f t="shared" si="0"/>
        <v>32</v>
      </c>
    </row>
    <row r="55" spans="1:8" ht="12.75">
      <c r="A55">
        <v>47</v>
      </c>
      <c r="B55" s="998" t="s">
        <v>93</v>
      </c>
      <c r="C55" s="999"/>
      <c r="D55" s="1000"/>
      <c r="E55" s="288">
        <v>46</v>
      </c>
      <c r="F55" s="55"/>
      <c r="G55" s="55"/>
      <c r="H55" s="57">
        <f t="shared" si="0"/>
        <v>46</v>
      </c>
    </row>
    <row r="56" spans="1:8" ht="12.75">
      <c r="A56">
        <v>48</v>
      </c>
      <c r="B56" s="761" t="s">
        <v>864</v>
      </c>
      <c r="C56" s="49"/>
      <c r="D56" s="50"/>
      <c r="E56" s="296">
        <f>SUM(E57:E58)</f>
        <v>70086</v>
      </c>
      <c r="F56" s="297"/>
      <c r="G56" s="297"/>
      <c r="H56" s="57">
        <f>SUM(E56:G56)</f>
        <v>70086</v>
      </c>
    </row>
    <row r="57" spans="1:8" ht="12.75">
      <c r="A57">
        <v>49</v>
      </c>
      <c r="B57" s="762" t="s">
        <v>865</v>
      </c>
      <c r="C57" s="759"/>
      <c r="D57" s="760"/>
      <c r="E57" s="763">
        <v>49035</v>
      </c>
      <c r="F57" s="764"/>
      <c r="G57" s="764"/>
      <c r="H57" s="57">
        <f>SUM(E57:G57)</f>
        <v>49035</v>
      </c>
    </row>
    <row r="58" spans="1:8" ht="12.75">
      <c r="A58">
        <v>50</v>
      </c>
      <c r="B58" s="332" t="s">
        <v>834</v>
      </c>
      <c r="C58" s="82"/>
      <c r="D58" s="83"/>
      <c r="E58" s="765">
        <v>21051</v>
      </c>
      <c r="F58" s="766"/>
      <c r="G58" s="766"/>
      <c r="H58" s="57">
        <f t="shared" si="0"/>
        <v>21051</v>
      </c>
    </row>
    <row r="59" spans="1:8" ht="12.75">
      <c r="A59">
        <v>51</v>
      </c>
      <c r="B59" s="1011" t="s">
        <v>179</v>
      </c>
      <c r="C59" s="1012"/>
      <c r="D59" s="1012"/>
      <c r="E59" s="343">
        <f>SUM(E60:E62)</f>
        <v>112600</v>
      </c>
      <c r="F59" s="342">
        <f>SUM(F60:F62)</f>
        <v>0</v>
      </c>
      <c r="G59" s="342">
        <f>SUM(G60:G62)</f>
        <v>27272</v>
      </c>
      <c r="H59" s="57">
        <f t="shared" si="0"/>
        <v>139872</v>
      </c>
    </row>
    <row r="60" spans="1:8" ht="12.75">
      <c r="A60">
        <v>52</v>
      </c>
      <c r="B60" s="998" t="s">
        <v>114</v>
      </c>
      <c r="C60" s="999"/>
      <c r="D60" s="1000"/>
      <c r="E60" s="288">
        <v>107077</v>
      </c>
      <c r="F60" s="55"/>
      <c r="G60" s="299">
        <v>18706</v>
      </c>
      <c r="H60" s="57">
        <f t="shared" si="0"/>
        <v>125783</v>
      </c>
    </row>
    <row r="61" spans="1:8" ht="12.75">
      <c r="A61">
        <v>53</v>
      </c>
      <c r="B61" s="998" t="s">
        <v>115</v>
      </c>
      <c r="C61" s="999"/>
      <c r="D61" s="1000"/>
      <c r="E61" s="288">
        <v>5065</v>
      </c>
      <c r="F61" s="55"/>
      <c r="G61" s="55">
        <v>2300</v>
      </c>
      <c r="H61" s="57">
        <f t="shared" si="0"/>
        <v>7365</v>
      </c>
    </row>
    <row r="62" spans="1:8" ht="12.75">
      <c r="A62">
        <v>54</v>
      </c>
      <c r="B62" s="998" t="s">
        <v>116</v>
      </c>
      <c r="C62" s="869"/>
      <c r="D62" s="868"/>
      <c r="E62" s="288">
        <v>458</v>
      </c>
      <c r="F62" s="55"/>
      <c r="G62" s="55">
        <v>6266</v>
      </c>
      <c r="H62" s="57">
        <f t="shared" si="0"/>
        <v>6724</v>
      </c>
    </row>
    <row r="63" spans="1:8" ht="12.75">
      <c r="A63">
        <v>55</v>
      </c>
      <c r="B63" s="983" t="s">
        <v>180</v>
      </c>
      <c r="C63" s="986"/>
      <c r="D63" s="987"/>
      <c r="E63" s="343">
        <f>SUM(E64:E78)</f>
        <v>82365</v>
      </c>
      <c r="F63" s="342">
        <f>SUM(F64:F78)</f>
        <v>6528</v>
      </c>
      <c r="G63" s="342">
        <f>SUM(G64:G78)</f>
        <v>0</v>
      </c>
      <c r="H63" s="57">
        <f t="shared" si="0"/>
        <v>88893</v>
      </c>
    </row>
    <row r="64" spans="1:8" ht="12.75">
      <c r="A64">
        <v>56</v>
      </c>
      <c r="B64" s="998" t="s">
        <v>445</v>
      </c>
      <c r="C64" s="999"/>
      <c r="D64" s="1000"/>
      <c r="E64" s="288">
        <v>50</v>
      </c>
      <c r="F64" s="291">
        <v>5351</v>
      </c>
      <c r="G64" s="55"/>
      <c r="H64" s="57">
        <f t="shared" si="0"/>
        <v>5401</v>
      </c>
    </row>
    <row r="65" spans="1:8" ht="12.75">
      <c r="A65">
        <v>57</v>
      </c>
      <c r="B65" s="51" t="s">
        <v>446</v>
      </c>
      <c r="C65" s="52"/>
      <c r="D65" s="53"/>
      <c r="E65" s="288"/>
      <c r="F65" s="422">
        <v>279</v>
      </c>
      <c r="G65" s="55"/>
      <c r="H65" s="57">
        <f t="shared" si="0"/>
        <v>279</v>
      </c>
    </row>
    <row r="66" spans="1:8" ht="12.75">
      <c r="A66">
        <v>58</v>
      </c>
      <c r="B66" s="998" t="s">
        <v>161</v>
      </c>
      <c r="C66" s="999"/>
      <c r="D66" s="1000"/>
      <c r="E66" s="288">
        <v>302</v>
      </c>
      <c r="F66" s="55"/>
      <c r="G66" s="55"/>
      <c r="H66" s="57">
        <f t="shared" si="0"/>
        <v>302</v>
      </c>
    </row>
    <row r="67" spans="1:8" ht="12.75">
      <c r="A67">
        <v>59</v>
      </c>
      <c r="B67" s="998" t="s">
        <v>162</v>
      </c>
      <c r="C67" s="999"/>
      <c r="D67" s="1000"/>
      <c r="E67" s="288">
        <v>1814</v>
      </c>
      <c r="F67" s="55">
        <v>635</v>
      </c>
      <c r="G67" s="55"/>
      <c r="H67" s="57">
        <f t="shared" si="0"/>
        <v>2449</v>
      </c>
    </row>
    <row r="68" spans="1:8" ht="12.75">
      <c r="A68">
        <v>60</v>
      </c>
      <c r="B68" s="998" t="s">
        <v>163</v>
      </c>
      <c r="C68" s="999"/>
      <c r="D68" s="1000"/>
      <c r="E68" s="288">
        <v>14662</v>
      </c>
      <c r="F68" s="55"/>
      <c r="G68" s="55"/>
      <c r="H68" s="57">
        <f t="shared" si="0"/>
        <v>14662</v>
      </c>
    </row>
    <row r="69" spans="1:8" ht="12.75">
      <c r="A69">
        <v>61</v>
      </c>
      <c r="B69" s="1010" t="s">
        <v>487</v>
      </c>
      <c r="C69" s="999"/>
      <c r="D69" s="1000"/>
      <c r="E69" s="288">
        <v>23730</v>
      </c>
      <c r="F69" s="55"/>
      <c r="G69" s="55"/>
      <c r="H69" s="57">
        <f t="shared" si="0"/>
        <v>23730</v>
      </c>
    </row>
    <row r="70" spans="1:8" ht="12.75">
      <c r="A70">
        <v>62</v>
      </c>
      <c r="B70" s="1007" t="s">
        <v>187</v>
      </c>
      <c r="C70" s="1008"/>
      <c r="D70" s="1009"/>
      <c r="E70" s="288">
        <v>12049</v>
      </c>
      <c r="F70" s="55"/>
      <c r="G70" s="55"/>
      <c r="H70" s="57">
        <f t="shared" si="0"/>
        <v>12049</v>
      </c>
    </row>
    <row r="71" spans="1:8" ht="12.75">
      <c r="A71">
        <v>63</v>
      </c>
      <c r="B71" s="51" t="s">
        <v>444</v>
      </c>
      <c r="C71" s="52"/>
      <c r="D71" s="53"/>
      <c r="E71" s="288">
        <v>10394</v>
      </c>
      <c r="F71" s="55"/>
      <c r="G71" s="55"/>
      <c r="H71" s="57">
        <f t="shared" si="0"/>
        <v>10394</v>
      </c>
    </row>
    <row r="72" spans="1:8" ht="12.75">
      <c r="A72">
        <v>64</v>
      </c>
      <c r="B72" s="51" t="s">
        <v>457</v>
      </c>
      <c r="C72" s="52"/>
      <c r="D72" s="53"/>
      <c r="E72" s="288">
        <v>312</v>
      </c>
      <c r="F72" s="55"/>
      <c r="G72" s="55"/>
      <c r="H72" s="57">
        <f t="shared" si="0"/>
        <v>312</v>
      </c>
    </row>
    <row r="73" spans="1:8" ht="12.75">
      <c r="A73">
        <v>65</v>
      </c>
      <c r="B73" s="51" t="s">
        <v>443</v>
      </c>
      <c r="C73" s="52"/>
      <c r="D73" s="53"/>
      <c r="E73" s="288">
        <v>9216</v>
      </c>
      <c r="F73" s="55"/>
      <c r="G73" s="55"/>
      <c r="H73" s="57">
        <f t="shared" si="0"/>
        <v>9216</v>
      </c>
    </row>
    <row r="74" spans="1:8" ht="12.75">
      <c r="A74">
        <v>66</v>
      </c>
      <c r="B74" s="51" t="s">
        <v>458</v>
      </c>
      <c r="C74" s="52"/>
      <c r="D74" s="53"/>
      <c r="E74" s="288">
        <v>226</v>
      </c>
      <c r="F74" s="55"/>
      <c r="G74" s="55"/>
      <c r="H74" s="57">
        <f t="shared" si="0"/>
        <v>226</v>
      </c>
    </row>
    <row r="75" spans="1:8" ht="12.75">
      <c r="A75">
        <v>67</v>
      </c>
      <c r="B75" s="237" t="s">
        <v>462</v>
      </c>
      <c r="C75" s="52"/>
      <c r="D75" s="53"/>
      <c r="E75" s="288">
        <v>9364</v>
      </c>
      <c r="F75" s="55"/>
      <c r="G75" s="55"/>
      <c r="H75" s="57">
        <f t="shared" si="0"/>
        <v>9364</v>
      </c>
    </row>
    <row r="76" spans="1:8" ht="12.75">
      <c r="A76">
        <v>68</v>
      </c>
      <c r="B76" s="1007" t="s">
        <v>476</v>
      </c>
      <c r="C76" s="1008"/>
      <c r="D76" s="1009"/>
      <c r="E76" s="288">
        <v>161</v>
      </c>
      <c r="F76" s="55"/>
      <c r="G76" s="55"/>
      <c r="H76" s="57">
        <f t="shared" si="0"/>
        <v>161</v>
      </c>
    </row>
    <row r="77" spans="1:8" ht="12.75">
      <c r="A77">
        <v>69</v>
      </c>
      <c r="B77" s="942" t="s">
        <v>717</v>
      </c>
      <c r="C77" s="943"/>
      <c r="D77" s="944"/>
      <c r="E77" s="288">
        <v>85</v>
      </c>
      <c r="F77" s="55"/>
      <c r="G77" s="55"/>
      <c r="H77" s="57">
        <f t="shared" si="0"/>
        <v>85</v>
      </c>
    </row>
    <row r="78" spans="1:8" ht="13.5" thickBot="1">
      <c r="A78">
        <v>70</v>
      </c>
      <c r="B78" s="942" t="s">
        <v>718</v>
      </c>
      <c r="C78" s="943"/>
      <c r="D78" s="944"/>
      <c r="E78" s="288"/>
      <c r="F78" s="55">
        <v>263</v>
      </c>
      <c r="G78" s="55"/>
      <c r="H78" s="57">
        <f aca="true" t="shared" si="1" ref="H78:H129">SUM(E78:G78)</f>
        <v>263</v>
      </c>
    </row>
    <row r="79" spans="1:8" ht="13.5" thickBot="1">
      <c r="A79">
        <v>71</v>
      </c>
      <c r="B79" s="1004" t="s">
        <v>117</v>
      </c>
      <c r="C79" s="1005"/>
      <c r="D79" s="1006"/>
      <c r="E79" s="293">
        <f>SUM(E15+E16+E23+E33+E59+E63)</f>
        <v>577890</v>
      </c>
      <c r="F79" s="105">
        <f>SUM(F15+F16+F23+F33+F59+F63)</f>
        <v>19237</v>
      </c>
      <c r="G79" s="105">
        <f>SUM(G15+G16+G23+G33+G59+G63)</f>
        <v>27272</v>
      </c>
      <c r="H79" s="57">
        <f t="shared" si="1"/>
        <v>624399</v>
      </c>
    </row>
    <row r="80" spans="1:8" ht="12.75">
      <c r="A80">
        <v>72</v>
      </c>
      <c r="B80" s="998" t="s">
        <v>227</v>
      </c>
      <c r="C80" s="999"/>
      <c r="D80" s="1000"/>
      <c r="E80" s="288">
        <v>104072</v>
      </c>
      <c r="F80" s="55">
        <v>2020</v>
      </c>
      <c r="G80" s="55"/>
      <c r="H80" s="57">
        <f t="shared" si="1"/>
        <v>106092</v>
      </c>
    </row>
    <row r="81" spans="1:8" ht="12.75">
      <c r="A81">
        <v>73</v>
      </c>
      <c r="B81" s="983" t="s">
        <v>181</v>
      </c>
      <c r="C81" s="986"/>
      <c r="D81" s="987"/>
      <c r="E81" s="343">
        <f>SUM(E80)</f>
        <v>104072</v>
      </c>
      <c r="F81" s="342">
        <f>SUM(F80)</f>
        <v>2020</v>
      </c>
      <c r="G81" s="342">
        <f>SUM(G80)</f>
        <v>0</v>
      </c>
      <c r="H81" s="57">
        <f t="shared" si="1"/>
        <v>106092</v>
      </c>
    </row>
    <row r="82" spans="1:8" ht="12.75">
      <c r="A82">
        <v>74</v>
      </c>
      <c r="B82" s="998" t="s">
        <v>173</v>
      </c>
      <c r="C82" s="999"/>
      <c r="D82" s="1000"/>
      <c r="E82" s="288">
        <v>911</v>
      </c>
      <c r="F82" s="55"/>
      <c r="G82" s="55"/>
      <c r="H82" s="57">
        <f t="shared" si="1"/>
        <v>911</v>
      </c>
    </row>
    <row r="83" spans="1:8" ht="12.75">
      <c r="A83">
        <v>75</v>
      </c>
      <c r="B83" s="998" t="s">
        <v>478</v>
      </c>
      <c r="C83" s="999"/>
      <c r="D83" s="1000"/>
      <c r="E83" s="288"/>
      <c r="F83" s="55">
        <v>122</v>
      </c>
      <c r="G83" s="55"/>
      <c r="H83" s="57">
        <f t="shared" si="1"/>
        <v>122</v>
      </c>
    </row>
    <row r="84" spans="1:8" ht="12.75">
      <c r="A84">
        <v>76</v>
      </c>
      <c r="B84" s="998" t="s">
        <v>479</v>
      </c>
      <c r="C84" s="999"/>
      <c r="D84" s="1000"/>
      <c r="E84" s="288">
        <v>300</v>
      </c>
      <c r="F84" s="55"/>
      <c r="G84" s="55"/>
      <c r="H84" s="57">
        <f t="shared" si="1"/>
        <v>300</v>
      </c>
    </row>
    <row r="85" spans="1:8" ht="12.75">
      <c r="A85">
        <v>77</v>
      </c>
      <c r="B85" s="998" t="s">
        <v>480</v>
      </c>
      <c r="C85" s="999"/>
      <c r="D85" s="1000"/>
      <c r="E85" s="288">
        <v>300</v>
      </c>
      <c r="F85" s="55"/>
      <c r="G85" s="55"/>
      <c r="H85" s="57">
        <f t="shared" si="1"/>
        <v>300</v>
      </c>
    </row>
    <row r="86" spans="1:8" ht="12.75">
      <c r="A86">
        <v>78</v>
      </c>
      <c r="B86" s="998" t="s">
        <v>481</v>
      </c>
      <c r="C86" s="999"/>
      <c r="D86" s="1000"/>
      <c r="E86" s="288">
        <v>281</v>
      </c>
      <c r="F86" s="55"/>
      <c r="G86" s="55"/>
      <c r="H86" s="57">
        <f t="shared" si="1"/>
        <v>281</v>
      </c>
    </row>
    <row r="87" spans="1:8" ht="12.75">
      <c r="A87">
        <v>79</v>
      </c>
      <c r="B87" s="51" t="s">
        <v>482</v>
      </c>
      <c r="C87" s="52"/>
      <c r="D87" s="53" t="s">
        <v>174</v>
      </c>
      <c r="E87" s="288">
        <v>153</v>
      </c>
      <c r="F87" s="55"/>
      <c r="G87" s="55"/>
      <c r="H87" s="57">
        <f t="shared" si="1"/>
        <v>153</v>
      </c>
    </row>
    <row r="88" spans="1:8" ht="12.75">
      <c r="A88">
        <v>80</v>
      </c>
      <c r="B88" s="51" t="s">
        <v>484</v>
      </c>
      <c r="C88" s="52"/>
      <c r="D88" s="53"/>
      <c r="E88" s="288">
        <v>1200</v>
      </c>
      <c r="F88" s="55"/>
      <c r="G88" s="55"/>
      <c r="H88" s="57">
        <f t="shared" si="1"/>
        <v>1200</v>
      </c>
    </row>
    <row r="89" spans="1:8" ht="12.75">
      <c r="A89">
        <v>81</v>
      </c>
      <c r="B89" s="51" t="s">
        <v>485</v>
      </c>
      <c r="C89" s="52"/>
      <c r="D89" s="53"/>
      <c r="E89" s="288">
        <v>475</v>
      </c>
      <c r="F89" s="55"/>
      <c r="G89" s="55"/>
      <c r="H89" s="57">
        <f t="shared" si="1"/>
        <v>475</v>
      </c>
    </row>
    <row r="90" spans="1:8" ht="12.75">
      <c r="A90">
        <v>82</v>
      </c>
      <c r="B90" s="51" t="s">
        <v>483</v>
      </c>
      <c r="C90" s="52"/>
      <c r="D90" s="53"/>
      <c r="E90" s="288">
        <v>85</v>
      </c>
      <c r="F90" s="55"/>
      <c r="G90" s="55"/>
      <c r="H90" s="57">
        <f t="shared" si="1"/>
        <v>85</v>
      </c>
    </row>
    <row r="91" spans="1:8" ht="12.75">
      <c r="A91">
        <v>83</v>
      </c>
      <c r="B91" s="51" t="s">
        <v>486</v>
      </c>
      <c r="C91" s="52"/>
      <c r="D91" s="53"/>
      <c r="E91" s="288">
        <v>384</v>
      </c>
      <c r="F91" s="55"/>
      <c r="G91" s="55"/>
      <c r="H91" s="57">
        <f t="shared" si="1"/>
        <v>384</v>
      </c>
    </row>
    <row r="92" spans="1:8" ht="12.75">
      <c r="A92">
        <v>84</v>
      </c>
      <c r="B92" s="481" t="s">
        <v>721</v>
      </c>
      <c r="C92" s="52"/>
      <c r="D92" s="53"/>
      <c r="E92" s="288">
        <v>2200</v>
      </c>
      <c r="F92" s="55"/>
      <c r="G92" s="55"/>
      <c r="H92" s="57">
        <f t="shared" si="1"/>
        <v>2200</v>
      </c>
    </row>
    <row r="93" spans="1:8" ht="12.75">
      <c r="A93">
        <v>85</v>
      </c>
      <c r="B93" s="481" t="s">
        <v>722</v>
      </c>
      <c r="C93" s="52"/>
      <c r="D93" s="53"/>
      <c r="E93" s="288">
        <v>500</v>
      </c>
      <c r="F93" s="55"/>
      <c r="G93" s="55"/>
      <c r="H93" s="57">
        <f t="shared" si="1"/>
        <v>500</v>
      </c>
    </row>
    <row r="94" spans="1:8" ht="12.75">
      <c r="A94">
        <v>86</v>
      </c>
      <c r="B94" s="712" t="s">
        <v>723</v>
      </c>
      <c r="C94" s="52"/>
      <c r="D94" s="53"/>
      <c r="E94" s="288">
        <v>19266</v>
      </c>
      <c r="F94" s="55"/>
      <c r="G94" s="55"/>
      <c r="H94" s="57">
        <f t="shared" si="1"/>
        <v>19266</v>
      </c>
    </row>
    <row r="95" spans="1:8" ht="12.75">
      <c r="A95">
        <v>87</v>
      </c>
      <c r="B95" s="712" t="s">
        <v>724</v>
      </c>
      <c r="C95" s="52"/>
      <c r="D95" s="53"/>
      <c r="E95" s="288">
        <v>40124</v>
      </c>
      <c r="F95" s="55"/>
      <c r="G95" s="55"/>
      <c r="H95" s="57">
        <f>SUM(E95:G95)</f>
        <v>40124</v>
      </c>
    </row>
    <row r="96" spans="1:8" ht="12.75">
      <c r="A96">
        <v>88</v>
      </c>
      <c r="B96" s="648" t="s">
        <v>866</v>
      </c>
      <c r="C96" s="52"/>
      <c r="D96" s="53"/>
      <c r="E96" s="288">
        <v>43</v>
      </c>
      <c r="F96" s="55"/>
      <c r="G96" s="55"/>
      <c r="H96" s="57">
        <f t="shared" si="1"/>
        <v>43</v>
      </c>
    </row>
    <row r="97" spans="1:8" ht="12.75">
      <c r="A97">
        <v>89</v>
      </c>
      <c r="B97" s="354" t="s">
        <v>182</v>
      </c>
      <c r="C97" s="355"/>
      <c r="D97" s="356"/>
      <c r="E97" s="343">
        <f>SUM(E82:E96)</f>
        <v>66222</v>
      </c>
      <c r="F97" s="342">
        <f>SUM(F82:F96)</f>
        <v>122</v>
      </c>
      <c r="G97" s="342">
        <f>SUM(G82:G96)</f>
        <v>0</v>
      </c>
      <c r="H97" s="57">
        <f t="shared" si="1"/>
        <v>66344</v>
      </c>
    </row>
    <row r="98" spans="1:8" ht="12.75">
      <c r="A98">
        <v>90</v>
      </c>
      <c r="B98" s="998" t="s">
        <v>175</v>
      </c>
      <c r="C98" s="999"/>
      <c r="D98" s="1000"/>
      <c r="E98" s="288"/>
      <c r="F98" s="291">
        <v>2410</v>
      </c>
      <c r="G98" s="55"/>
      <c r="H98" s="57">
        <f t="shared" si="1"/>
        <v>2410</v>
      </c>
    </row>
    <row r="99" spans="1:8" ht="12.75">
      <c r="A99">
        <v>91</v>
      </c>
      <c r="B99" s="998" t="s">
        <v>176</v>
      </c>
      <c r="C99" s="999"/>
      <c r="D99" s="1000"/>
      <c r="E99" s="288"/>
      <c r="F99" s="291">
        <v>2083</v>
      </c>
      <c r="G99" s="55"/>
      <c r="H99" s="57">
        <f t="shared" si="1"/>
        <v>2083</v>
      </c>
    </row>
    <row r="100" spans="1:8" ht="12.75">
      <c r="A100">
        <v>92</v>
      </c>
      <c r="B100" s="998" t="s">
        <v>177</v>
      </c>
      <c r="C100" s="999"/>
      <c r="D100" s="1000"/>
      <c r="E100" s="288">
        <v>368</v>
      </c>
      <c r="F100" s="55"/>
      <c r="G100" s="55"/>
      <c r="H100" s="57">
        <f t="shared" si="1"/>
        <v>368</v>
      </c>
    </row>
    <row r="101" spans="1:8" ht="12.75">
      <c r="A101">
        <v>93</v>
      </c>
      <c r="B101" s="51" t="s">
        <v>118</v>
      </c>
      <c r="C101" s="52"/>
      <c r="D101" s="53" t="s">
        <v>174</v>
      </c>
      <c r="E101" s="288">
        <v>608</v>
      </c>
      <c r="F101" s="55"/>
      <c r="G101" s="55"/>
      <c r="H101" s="57">
        <f t="shared" si="1"/>
        <v>608</v>
      </c>
    </row>
    <row r="102" spans="1:8" ht="37.5" customHeight="1">
      <c r="A102">
        <v>94</v>
      </c>
      <c r="B102" s="1001" t="s">
        <v>527</v>
      </c>
      <c r="C102" s="1002"/>
      <c r="D102" s="1003"/>
      <c r="E102" s="288"/>
      <c r="F102" s="55"/>
      <c r="G102" s="55"/>
      <c r="H102" s="57">
        <f t="shared" si="1"/>
        <v>0</v>
      </c>
    </row>
    <row r="103" spans="1:8" ht="12.75">
      <c r="A103">
        <v>95</v>
      </c>
      <c r="B103" s="998" t="s">
        <v>410</v>
      </c>
      <c r="C103" s="999"/>
      <c r="D103" s="1000"/>
      <c r="E103" s="288"/>
      <c r="F103" s="55">
        <v>179</v>
      </c>
      <c r="G103" s="55"/>
      <c r="H103" s="57">
        <f t="shared" si="1"/>
        <v>179</v>
      </c>
    </row>
    <row r="104" spans="1:8" ht="16.5" customHeight="1">
      <c r="A104">
        <v>96</v>
      </c>
      <c r="B104" s="481" t="s">
        <v>725</v>
      </c>
      <c r="C104" s="482"/>
      <c r="D104" s="483"/>
      <c r="E104" s="288">
        <v>75</v>
      </c>
      <c r="F104" s="55"/>
      <c r="G104" s="55"/>
      <c r="H104" s="57">
        <f t="shared" si="1"/>
        <v>75</v>
      </c>
    </row>
    <row r="105" spans="1:8" ht="15">
      <c r="A105">
        <v>97</v>
      </c>
      <c r="B105" s="958" t="s">
        <v>726</v>
      </c>
      <c r="C105" s="959"/>
      <c r="D105" s="960"/>
      <c r="E105" s="288">
        <v>116</v>
      </c>
      <c r="F105" s="55"/>
      <c r="G105" s="55"/>
      <c r="H105" s="57">
        <f t="shared" si="1"/>
        <v>116</v>
      </c>
    </row>
    <row r="106" spans="1:8" ht="12.75">
      <c r="A106">
        <v>98</v>
      </c>
      <c r="B106" s="983" t="s">
        <v>183</v>
      </c>
      <c r="C106" s="986"/>
      <c r="D106" s="987"/>
      <c r="E106" s="350">
        <f>SUM(E98:E105)</f>
        <v>1167</v>
      </c>
      <c r="F106" s="349">
        <f>SUM(F98:F105)</f>
        <v>4672</v>
      </c>
      <c r="G106" s="349">
        <f>SUM(G98:G105)</f>
        <v>0</v>
      </c>
      <c r="H106" s="57">
        <f t="shared" si="1"/>
        <v>5839</v>
      </c>
    </row>
    <row r="107" spans="1:8" ht="12.75">
      <c r="A107">
        <v>99</v>
      </c>
      <c r="B107" s="351" t="s">
        <v>625</v>
      </c>
      <c r="C107" s="352"/>
      <c r="D107" s="353"/>
      <c r="E107" s="350">
        <v>1342</v>
      </c>
      <c r="F107" s="349"/>
      <c r="G107" s="349"/>
      <c r="H107" s="57">
        <f t="shared" si="1"/>
        <v>1342</v>
      </c>
    </row>
    <row r="108" spans="1:8" ht="12.75">
      <c r="A108">
        <v>100</v>
      </c>
      <c r="B108" s="988" t="s">
        <v>629</v>
      </c>
      <c r="C108" s="851"/>
      <c r="D108" s="852"/>
      <c r="E108" s="288">
        <v>1342</v>
      </c>
      <c r="F108" s="55"/>
      <c r="G108" s="55"/>
      <c r="H108" s="57">
        <f t="shared" si="1"/>
        <v>1342</v>
      </c>
    </row>
    <row r="109" spans="1:8" ht="12.75">
      <c r="A109">
        <v>101</v>
      </c>
      <c r="B109" s="223" t="s">
        <v>425</v>
      </c>
      <c r="C109" s="224"/>
      <c r="D109" s="225"/>
      <c r="E109" s="294">
        <f>E80+E97+E106+E107</f>
        <v>172803</v>
      </c>
      <c r="F109" s="294">
        <f>F80+F97+F106+F107</f>
        <v>6814</v>
      </c>
      <c r="G109" s="294">
        <f>G80+G97+G106+G107</f>
        <v>0</v>
      </c>
      <c r="H109" s="57">
        <f t="shared" si="1"/>
        <v>179617</v>
      </c>
    </row>
    <row r="110" spans="1:8" ht="12.75">
      <c r="A110">
        <v>102</v>
      </c>
      <c r="B110" s="989" t="s">
        <v>424</v>
      </c>
      <c r="C110" s="990"/>
      <c r="D110" s="991"/>
      <c r="E110" s="295">
        <f>SUM(E79+E109)</f>
        <v>750693</v>
      </c>
      <c r="F110" s="106">
        <f>SUM(F79+F109)</f>
        <v>26051</v>
      </c>
      <c r="G110" s="106">
        <f>SUM(G79+G109)</f>
        <v>27272</v>
      </c>
      <c r="H110" s="57">
        <f t="shared" si="1"/>
        <v>804016</v>
      </c>
    </row>
    <row r="111" spans="1:8" ht="12.75">
      <c r="A111">
        <v>103</v>
      </c>
      <c r="B111" s="995" t="s">
        <v>184</v>
      </c>
      <c r="C111" s="996"/>
      <c r="D111" s="997"/>
      <c r="E111" s="288">
        <v>13730</v>
      </c>
      <c r="F111" s="55">
        <v>8433</v>
      </c>
      <c r="G111" s="55"/>
      <c r="H111" s="57">
        <f t="shared" si="1"/>
        <v>22163</v>
      </c>
    </row>
    <row r="112" spans="1:8" ht="12.75">
      <c r="A112">
        <v>104</v>
      </c>
      <c r="B112" s="998" t="s">
        <v>185</v>
      </c>
      <c r="C112" s="999"/>
      <c r="D112" s="1000"/>
      <c r="E112" s="288">
        <v>58047</v>
      </c>
      <c r="F112" s="55"/>
      <c r="G112" s="55"/>
      <c r="H112" s="57">
        <f t="shared" si="1"/>
        <v>58047</v>
      </c>
    </row>
    <row r="113" spans="1:8" ht="12.75">
      <c r="A113">
        <v>105</v>
      </c>
      <c r="B113" s="298" t="s">
        <v>621</v>
      </c>
      <c r="C113" s="52"/>
      <c r="D113" s="53"/>
      <c r="E113" s="288">
        <v>5376</v>
      </c>
      <c r="F113" s="55"/>
      <c r="G113" s="55"/>
      <c r="H113" s="57">
        <f t="shared" si="1"/>
        <v>5376</v>
      </c>
    </row>
    <row r="114" spans="1:8" ht="23.25" customHeight="1">
      <c r="A114">
        <v>106</v>
      </c>
      <c r="B114" s="980" t="s">
        <v>812</v>
      </c>
      <c r="C114" s="981"/>
      <c r="D114" s="982"/>
      <c r="E114" s="288"/>
      <c r="F114" s="55">
        <v>3138</v>
      </c>
      <c r="G114" s="55"/>
      <c r="H114" s="57">
        <f t="shared" si="1"/>
        <v>3138</v>
      </c>
    </row>
    <row r="115" spans="1:8" ht="12.75">
      <c r="A115">
        <v>107</v>
      </c>
      <c r="B115" s="983" t="s">
        <v>626</v>
      </c>
      <c r="C115" s="984"/>
      <c r="D115" s="985"/>
      <c r="E115" s="362">
        <f>SUM(E111:E114)</f>
        <v>77153</v>
      </c>
      <c r="F115" s="347">
        <f>SUM(F111:F114)</f>
        <v>11571</v>
      </c>
      <c r="G115" s="347">
        <f>SUM(G111:G114)</f>
        <v>0</v>
      </c>
      <c r="H115" s="57">
        <f t="shared" si="1"/>
        <v>88724</v>
      </c>
    </row>
    <row r="116" spans="1:8" ht="12.75">
      <c r="A116">
        <v>108</v>
      </c>
      <c r="B116" s="983" t="s">
        <v>627</v>
      </c>
      <c r="C116" s="986"/>
      <c r="D116" s="987"/>
      <c r="E116" s="343">
        <f>SUM(E117:E122)</f>
        <v>110663</v>
      </c>
      <c r="F116" s="342">
        <f>SUM(F117:F122)</f>
        <v>0</v>
      </c>
      <c r="G116" s="342">
        <f>SUM(G117:G122)</f>
        <v>0</v>
      </c>
      <c r="H116" s="57">
        <f t="shared" si="1"/>
        <v>110663</v>
      </c>
    </row>
    <row r="117" spans="1:8" ht="12.75">
      <c r="A117">
        <v>109</v>
      </c>
      <c r="B117" s="963" t="s">
        <v>628</v>
      </c>
      <c r="C117" s="964"/>
      <c r="D117" s="965"/>
      <c r="E117" s="288">
        <v>47443</v>
      </c>
      <c r="F117" s="55"/>
      <c r="G117" s="55"/>
      <c r="H117" s="57">
        <f t="shared" si="1"/>
        <v>47443</v>
      </c>
    </row>
    <row r="118" spans="1:8" ht="12.75">
      <c r="A118">
        <v>110</v>
      </c>
      <c r="B118" s="951" t="s">
        <v>777</v>
      </c>
      <c r="C118" s="814"/>
      <c r="D118" s="809"/>
      <c r="E118" s="288">
        <v>12093</v>
      </c>
      <c r="F118" s="55"/>
      <c r="G118" s="55"/>
      <c r="H118" s="57">
        <f t="shared" si="1"/>
        <v>12093</v>
      </c>
    </row>
    <row r="119" spans="1:8" ht="12.75">
      <c r="A119">
        <v>111</v>
      </c>
      <c r="B119" s="657" t="s">
        <v>731</v>
      </c>
      <c r="C119" s="590"/>
      <c r="D119" s="556"/>
      <c r="E119" s="288">
        <v>41224</v>
      </c>
      <c r="F119" s="55"/>
      <c r="G119" s="55"/>
      <c r="H119" s="57">
        <f t="shared" si="1"/>
        <v>41224</v>
      </c>
    </row>
    <row r="120" spans="1:8" ht="12.75">
      <c r="A120">
        <v>112</v>
      </c>
      <c r="B120" s="951" t="s">
        <v>732</v>
      </c>
      <c r="C120" s="814"/>
      <c r="D120" s="809"/>
      <c r="E120" s="288">
        <v>302</v>
      </c>
      <c r="F120" s="55"/>
      <c r="G120" s="55"/>
      <c r="H120" s="57">
        <f t="shared" si="1"/>
        <v>302</v>
      </c>
    </row>
    <row r="121" spans="1:8" ht="12.75">
      <c r="A121">
        <v>113</v>
      </c>
      <c r="B121" s="657" t="s">
        <v>867</v>
      </c>
      <c r="C121" s="590"/>
      <c r="D121" s="556"/>
      <c r="E121" s="288">
        <v>3378</v>
      </c>
      <c r="F121" s="55"/>
      <c r="G121" s="55"/>
      <c r="H121" s="57">
        <f t="shared" si="1"/>
        <v>3378</v>
      </c>
    </row>
    <row r="122" spans="1:8" ht="12.75">
      <c r="A122">
        <v>114</v>
      </c>
      <c r="B122" s="951" t="s">
        <v>868</v>
      </c>
      <c r="C122" s="814"/>
      <c r="D122" s="809"/>
      <c r="E122" s="288">
        <v>6223</v>
      </c>
      <c r="F122" s="55"/>
      <c r="G122" s="55"/>
      <c r="H122" s="57">
        <f t="shared" si="1"/>
        <v>6223</v>
      </c>
    </row>
    <row r="123" spans="1:8" s="333" customFormat="1" ht="12.75">
      <c r="A123">
        <v>115</v>
      </c>
      <c r="B123" s="344" t="s">
        <v>624</v>
      </c>
      <c r="C123" s="345"/>
      <c r="D123" s="346"/>
      <c r="E123" s="348">
        <f>SUM(E124:E126)</f>
        <v>379494</v>
      </c>
      <c r="F123" s="348">
        <f>SUM(F124:F126)</f>
        <v>-2136</v>
      </c>
      <c r="G123" s="348">
        <f>SUM(G124:G126)</f>
        <v>26972</v>
      </c>
      <c r="H123" s="57">
        <f t="shared" si="1"/>
        <v>404330</v>
      </c>
    </row>
    <row r="124" spans="1:8" ht="12.75">
      <c r="A124">
        <v>116</v>
      </c>
      <c r="B124" s="992" t="s">
        <v>622</v>
      </c>
      <c r="C124" s="993"/>
      <c r="D124" s="994"/>
      <c r="E124" s="288">
        <v>80</v>
      </c>
      <c r="F124" s="55"/>
      <c r="G124" s="55"/>
      <c r="H124" s="57">
        <f t="shared" si="1"/>
        <v>80</v>
      </c>
    </row>
    <row r="125" spans="1:8" ht="12.75">
      <c r="A125">
        <v>117</v>
      </c>
      <c r="B125" s="426" t="s">
        <v>623</v>
      </c>
      <c r="C125" s="718"/>
      <c r="D125" s="719"/>
      <c r="E125" s="288">
        <v>379414</v>
      </c>
      <c r="F125" s="55">
        <v>-3005</v>
      </c>
      <c r="G125" s="55">
        <v>26972</v>
      </c>
      <c r="H125" s="57">
        <f t="shared" si="1"/>
        <v>403381</v>
      </c>
    </row>
    <row r="126" spans="1:8" ht="12.75">
      <c r="A126">
        <v>118</v>
      </c>
      <c r="B126" s="676" t="s">
        <v>734</v>
      </c>
      <c r="C126" s="334"/>
      <c r="D126" s="335"/>
      <c r="E126" s="288"/>
      <c r="F126" s="55">
        <v>869</v>
      </c>
      <c r="G126" s="55"/>
      <c r="H126" s="57">
        <f t="shared" si="1"/>
        <v>869</v>
      </c>
    </row>
    <row r="127" spans="1:8" ht="12.75">
      <c r="A127">
        <v>119</v>
      </c>
      <c r="B127" s="974" t="s">
        <v>119</v>
      </c>
      <c r="C127" s="975"/>
      <c r="D127" s="976"/>
      <c r="E127" s="723">
        <f>E110+E115+E116+E123</f>
        <v>1318003</v>
      </c>
      <c r="F127" s="724">
        <f>F110+F115+F116+F123</f>
        <v>35486</v>
      </c>
      <c r="G127" s="725">
        <f>G110+G115+G116+G123</f>
        <v>54244</v>
      </c>
      <c r="H127" s="57">
        <f>H110+H115+H116+H123</f>
        <v>1407733</v>
      </c>
    </row>
    <row r="128" spans="1:8" ht="12.75">
      <c r="A128">
        <v>120</v>
      </c>
      <c r="B128" s="977" t="s">
        <v>186</v>
      </c>
      <c r="C128" s="978"/>
      <c r="D128" s="979"/>
      <c r="E128" s="288"/>
      <c r="F128" s="55"/>
      <c r="G128" s="55"/>
      <c r="H128" s="57">
        <f t="shared" si="1"/>
        <v>0</v>
      </c>
    </row>
    <row r="129" spans="1:8" ht="12.75">
      <c r="A129">
        <v>121</v>
      </c>
      <c r="B129" s="974" t="s">
        <v>120</v>
      </c>
      <c r="C129" s="975"/>
      <c r="D129" s="976"/>
      <c r="E129" s="295">
        <f>SUM(E127:E128)</f>
        <v>1318003</v>
      </c>
      <c r="F129" s="106">
        <f>SUM(F127:F128)</f>
        <v>35486</v>
      </c>
      <c r="G129" s="106">
        <f>SUM(G127:G128)</f>
        <v>54244</v>
      </c>
      <c r="H129" s="57">
        <f t="shared" si="1"/>
        <v>1407733</v>
      </c>
    </row>
    <row r="130" spans="5:10" ht="12.75">
      <c r="E130" s="57">
        <f>SUM(E129:G129)</f>
        <v>1407733</v>
      </c>
      <c r="J130" s="57"/>
    </row>
    <row r="131" spans="1:5" ht="12.75">
      <c r="A131"/>
      <c r="B131" s="39"/>
      <c r="C131" s="39"/>
      <c r="D131" s="39"/>
      <c r="E131" s="57"/>
    </row>
    <row r="132" spans="1:11" ht="12.75">
      <c r="A132"/>
      <c r="K132" s="47"/>
    </row>
    <row r="133" spans="1:12" s="39" customFormat="1" ht="12.75">
      <c r="A133"/>
      <c r="B133" s="35"/>
      <c r="C133" s="35"/>
      <c r="D133" s="35"/>
      <c r="E133" s="35"/>
      <c r="F133" s="35"/>
      <c r="G133" s="35"/>
      <c r="H133" s="35"/>
      <c r="I133" s="35"/>
      <c r="L133" s="56"/>
    </row>
    <row r="134" spans="1:12" ht="12.75">
      <c r="A134"/>
      <c r="K134" s="47"/>
      <c r="L134" s="57"/>
    </row>
    <row r="135" ht="12.75">
      <c r="A135"/>
    </row>
    <row r="136" spans="1:15" ht="12.75">
      <c r="A136"/>
      <c r="K136" s="47"/>
      <c r="M136" s="57"/>
      <c r="O136" s="47"/>
    </row>
    <row r="137" ht="12.75">
      <c r="A137"/>
    </row>
    <row r="138" spans="11:12" ht="12.75">
      <c r="K138" s="57"/>
      <c r="L138" s="58"/>
    </row>
  </sheetData>
  <sheetProtection/>
  <mergeCells count="82">
    <mergeCell ref="B16:D16"/>
    <mergeCell ref="B6:D6"/>
    <mergeCell ref="B12:D12"/>
    <mergeCell ref="B17:D17"/>
    <mergeCell ref="B20:D20"/>
    <mergeCell ref="B21:D21"/>
    <mergeCell ref="B23:D23"/>
    <mergeCell ref="A7:A9"/>
    <mergeCell ref="B7:D9"/>
    <mergeCell ref="B10:D10"/>
    <mergeCell ref="B11:D11"/>
    <mergeCell ref="B13:D13"/>
    <mergeCell ref="B15:D15"/>
    <mergeCell ref="B34:D34"/>
    <mergeCell ref="B35:D35"/>
    <mergeCell ref="B37:D37"/>
    <mergeCell ref="B38:D38"/>
    <mergeCell ref="B24:D24"/>
    <mergeCell ref="B27:D27"/>
    <mergeCell ref="B30:D30"/>
    <mergeCell ref="B31:D31"/>
    <mergeCell ref="B43:D43"/>
    <mergeCell ref="B44:D44"/>
    <mergeCell ref="B45:D45"/>
    <mergeCell ref="B46:D46"/>
    <mergeCell ref="B39:D39"/>
    <mergeCell ref="B40:D40"/>
    <mergeCell ref="B41:D41"/>
    <mergeCell ref="B42:D42"/>
    <mergeCell ref="B51:D51"/>
    <mergeCell ref="B52:D52"/>
    <mergeCell ref="B53:D53"/>
    <mergeCell ref="B54:D54"/>
    <mergeCell ref="B47:D47"/>
    <mergeCell ref="B48:D48"/>
    <mergeCell ref="B49:D49"/>
    <mergeCell ref="B50:D50"/>
    <mergeCell ref="B62:D62"/>
    <mergeCell ref="B63:D63"/>
    <mergeCell ref="B64:D64"/>
    <mergeCell ref="B66:D66"/>
    <mergeCell ref="B55:D55"/>
    <mergeCell ref="B59:D59"/>
    <mergeCell ref="B60:D60"/>
    <mergeCell ref="B61:D61"/>
    <mergeCell ref="B76:D76"/>
    <mergeCell ref="B77:D77"/>
    <mergeCell ref="B67:D67"/>
    <mergeCell ref="B68:D68"/>
    <mergeCell ref="B69:D69"/>
    <mergeCell ref="B70:D70"/>
    <mergeCell ref="B80:D80"/>
    <mergeCell ref="B81:D81"/>
    <mergeCell ref="B82:D82"/>
    <mergeCell ref="B83:D83"/>
    <mergeCell ref="B78:D78"/>
    <mergeCell ref="B79:D79"/>
    <mergeCell ref="B99:D99"/>
    <mergeCell ref="B100:D100"/>
    <mergeCell ref="B102:D102"/>
    <mergeCell ref="B105:D105"/>
    <mergeCell ref="B103:D103"/>
    <mergeCell ref="B84:D84"/>
    <mergeCell ref="B85:D85"/>
    <mergeCell ref="B86:D86"/>
    <mergeCell ref="B98:D98"/>
    <mergeCell ref="B106:D106"/>
    <mergeCell ref="B108:D108"/>
    <mergeCell ref="B110:D110"/>
    <mergeCell ref="B124:D124"/>
    <mergeCell ref="B111:D111"/>
    <mergeCell ref="B112:D112"/>
    <mergeCell ref="B127:D127"/>
    <mergeCell ref="B128:D128"/>
    <mergeCell ref="B114:D114"/>
    <mergeCell ref="B129:D129"/>
    <mergeCell ref="B115:D115"/>
    <mergeCell ref="B116:D116"/>
    <mergeCell ref="B117:D117"/>
    <mergeCell ref="B122:D122"/>
    <mergeCell ref="B118:D118"/>
    <mergeCell ref="B120:D1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2013-12-12T13:34:41Z</cp:lastPrinted>
  <dcterms:created xsi:type="dcterms:W3CDTF">2012-01-18T06:43:22Z</dcterms:created>
  <dcterms:modified xsi:type="dcterms:W3CDTF">2013-12-18T21:09:25Z</dcterms:modified>
  <cp:category/>
  <cp:version/>
  <cp:contentType/>
  <cp:contentStatus/>
</cp:coreProperties>
</file>