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1 mell" sheetId="1" r:id="rId1"/>
    <sheet name="2 mell" sheetId="2" r:id="rId2"/>
    <sheet name="2a mell" sheetId="3" r:id="rId3"/>
    <sheet name="2b mell" sheetId="4" r:id="rId4"/>
    <sheet name="3.a" sheetId="5" r:id="rId5"/>
  </sheets>
  <definedNames/>
  <calcPr fullCalcOnLoad="1"/>
</workbook>
</file>

<file path=xl/sharedStrings.xml><?xml version="1.0" encoding="utf-8"?>
<sst xmlns="http://schemas.openxmlformats.org/spreadsheetml/2006/main" count="389" uniqueCount="354">
  <si>
    <t xml:space="preserve">2013. évi költségvetés </t>
  </si>
  <si>
    <t>Berhida Város Önkormányzata</t>
  </si>
  <si>
    <t>Bevételek</t>
  </si>
  <si>
    <t>adatok ezer Ft-ban</t>
  </si>
  <si>
    <t>A</t>
  </si>
  <si>
    <t>B</t>
  </si>
  <si>
    <t>BEVÉTELI JOGCÍMEK</t>
  </si>
  <si>
    <t xml:space="preserve">2013. Évi eredeti előirányzat </t>
  </si>
  <si>
    <t>változás</t>
  </si>
  <si>
    <t>I.) Működési bevételek</t>
  </si>
  <si>
    <r>
      <t xml:space="preserve"> 1.)</t>
    </r>
    <r>
      <rPr>
        <sz val="10"/>
        <rFont val="Times New Roman"/>
        <family val="1"/>
      </rPr>
      <t xml:space="preserve"> Intézményi működési bevételek</t>
    </r>
  </si>
  <si>
    <t xml:space="preserve">  a.) szoc. Étkeztetés, térítési díj</t>
  </si>
  <si>
    <t xml:space="preserve">  b.) idősek klubja térítési díj</t>
  </si>
  <si>
    <t xml:space="preserve">  c.) házi gondozás térítési díj</t>
  </si>
  <si>
    <t xml:space="preserve">  d.) lakó ingatlanok bérbeadása</t>
  </si>
  <si>
    <t xml:space="preserve">  e.) nem lakó ingatlan bérleti díjak</t>
  </si>
  <si>
    <t xml:space="preserve">  f.) közmű bérleti díjak</t>
  </si>
  <si>
    <t xml:space="preserve">  g.) szolgáltatási díj (továbbszámlázott..)</t>
  </si>
  <si>
    <t xml:space="preserve">  i.) egyéb bevételek</t>
  </si>
  <si>
    <t xml:space="preserve">  j.) kamatbevételek</t>
  </si>
  <si>
    <t xml:space="preserve">  k.) élelmezési bevételek</t>
  </si>
  <si>
    <t xml:space="preserve">  l.) áfa bevételek</t>
  </si>
  <si>
    <t>2. Közhatalmi bevételek</t>
  </si>
  <si>
    <r>
      <rPr>
        <b/>
        <sz val="10"/>
        <rFont val="Times New Roman"/>
        <family val="1"/>
      </rPr>
      <t xml:space="preserve"> 2.1.)</t>
    </r>
    <r>
      <rPr>
        <sz val="10"/>
        <rFont val="Times New Roman"/>
        <family val="1"/>
      </rPr>
      <t xml:space="preserve"> Igazgatási szolgáltatási díj</t>
    </r>
  </si>
  <si>
    <r>
      <t xml:space="preserve"> </t>
    </r>
    <r>
      <rPr>
        <b/>
        <sz val="10"/>
        <rFont val="Times New Roman"/>
        <family val="1"/>
      </rPr>
      <t>2.2.</t>
    </r>
    <r>
      <rPr>
        <sz val="10"/>
        <rFont val="Times New Roman"/>
        <family val="1"/>
      </rPr>
      <t>) Önkorm-nak átengedett közhatalmi bevételek</t>
    </r>
  </si>
  <si>
    <t xml:space="preserve">  a.) Gépjárműadó</t>
  </si>
  <si>
    <t xml:space="preserve">  b) Termőföld bérbead.szárm.jöv.adó</t>
  </si>
  <si>
    <r>
      <rPr>
        <b/>
        <sz val="10"/>
        <rFont val="Times New Roman"/>
        <family val="1"/>
      </rPr>
      <t xml:space="preserve"> 2.3)</t>
    </r>
    <r>
      <rPr>
        <sz val="10"/>
        <rFont val="Times New Roman"/>
        <family val="1"/>
      </rPr>
      <t xml:space="preserve"> Helyi adók és adójellegű bevételek</t>
    </r>
  </si>
  <si>
    <t xml:space="preserve">  a.) építmény adó</t>
  </si>
  <si>
    <t xml:space="preserve">  b.) kommunális adó</t>
  </si>
  <si>
    <t xml:space="preserve">  c.) iparűzési adó</t>
  </si>
  <si>
    <t xml:space="preserve"> d.) Talajterhelési díj</t>
  </si>
  <si>
    <r>
      <rPr>
        <b/>
        <sz val="10"/>
        <rFont val="Times New Roman"/>
        <family val="1"/>
      </rPr>
      <t xml:space="preserve"> 2.4)</t>
    </r>
    <r>
      <rPr>
        <sz val="10"/>
        <rFont val="Times New Roman"/>
        <family val="1"/>
      </rPr>
      <t xml:space="preserve"> Adópótlék, adóbírság </t>
    </r>
  </si>
  <si>
    <r>
      <rPr>
        <b/>
        <sz val="10"/>
        <rFont val="Times New Roman"/>
        <family val="1"/>
      </rPr>
      <t xml:space="preserve"> 2.5)</t>
    </r>
    <r>
      <rPr>
        <sz val="10"/>
        <rFont val="Times New Roman"/>
        <family val="1"/>
      </rPr>
      <t xml:space="preserve"> Bírság bevételek</t>
    </r>
  </si>
  <si>
    <t xml:space="preserve">a.) Környezetvédelmi bírság </t>
  </si>
  <si>
    <t xml:space="preserve">b.) Építésügyi bírság </t>
  </si>
  <si>
    <r>
      <rPr>
        <b/>
        <sz val="9"/>
        <rFont val="Times New Roman"/>
        <family val="1"/>
      </rPr>
      <t xml:space="preserve"> 2.6.</t>
    </r>
    <r>
      <rPr>
        <sz val="9"/>
        <rFont val="Times New Roman"/>
        <family val="1"/>
      </rPr>
      <t>)Egyéb közhatalmi bevételek (szabálysért bírs, eljár.bírs stb)</t>
    </r>
  </si>
  <si>
    <t>3.) Működési célú támogatások államháztartáson belülről</t>
  </si>
  <si>
    <t>3.1) Önkormányzatok működési célú költségvetési támogatása</t>
  </si>
  <si>
    <r>
      <t>3.1.1</t>
    </r>
    <r>
      <rPr>
        <sz val="10"/>
        <rFont val="Times New Roman"/>
        <family val="1"/>
      </rPr>
      <t xml:space="preserve">) Állami támogatások kv-i tv. 2. melléklet </t>
    </r>
  </si>
  <si>
    <r>
      <rPr>
        <b/>
        <sz val="10"/>
        <rFont val="Times New Roman"/>
        <family val="1"/>
      </rPr>
      <t>3.1.2)</t>
    </r>
    <r>
      <rPr>
        <sz val="10"/>
        <rFont val="Times New Roman"/>
        <family val="1"/>
      </rPr>
      <t xml:space="preserve"> Egyes jövedelempótló támogatások kiegészítése</t>
    </r>
  </si>
  <si>
    <t xml:space="preserve">  a.) Rendszeres szociális segély</t>
  </si>
  <si>
    <t xml:space="preserve">  b.) Időskorúak járadéka 2012 december</t>
  </si>
  <si>
    <t xml:space="preserve">  c.) ápolási díj  2012 december</t>
  </si>
  <si>
    <t xml:space="preserve">  d.) lakásfenntartási támogatás</t>
  </si>
  <si>
    <t xml:space="preserve">  e.) foglalkoztat. helyettesítő támogatás</t>
  </si>
  <si>
    <r>
      <t xml:space="preserve"> 3.1.3) </t>
    </r>
    <r>
      <rPr>
        <sz val="10"/>
        <rFont val="Times New Roman"/>
        <family val="1"/>
      </rPr>
      <t>Központosított előirányzatokból működési célúak</t>
    </r>
  </si>
  <si>
    <t>a.) Lakott külterülettel kapcsolatos támogatás</t>
  </si>
  <si>
    <r>
      <rPr>
        <b/>
        <sz val="10"/>
        <rFont val="Times New Roman"/>
        <family val="1"/>
      </rPr>
      <t>3.2)</t>
    </r>
    <r>
      <rPr>
        <sz val="10"/>
        <rFont val="Times New Roman"/>
        <family val="1"/>
      </rPr>
      <t xml:space="preserve"> Előző évi költségvetési kiegészítések, visszatérülések</t>
    </r>
  </si>
  <si>
    <r>
      <rPr>
        <b/>
        <sz val="10"/>
        <rFont val="Times New Roman"/>
        <family val="1"/>
      </rPr>
      <t xml:space="preserve">3.3) </t>
    </r>
    <r>
      <rPr>
        <sz val="10"/>
        <rFont val="Times New Roman"/>
        <family val="1"/>
      </rPr>
      <t>Támogatásértékű működési bevételek</t>
    </r>
  </si>
  <si>
    <t xml:space="preserve">  a.) Eü.pénztártól átvett pénzeszköz</t>
  </si>
  <si>
    <t xml:space="preserve">  b.) Várpalotáról átvét Okmányiroda</t>
  </si>
  <si>
    <t xml:space="preserve">  c.) Vilonyától átvét.(okt.társ.)</t>
  </si>
  <si>
    <t xml:space="preserve">  d.) Vilonyától átvét (kirendeltség állami átvét)</t>
  </si>
  <si>
    <t xml:space="preserve">  e.) Vilonyától átvét (CSK. Társ, Házig,szoc.étk)</t>
  </si>
  <si>
    <t xml:space="preserve">  f.) Német Nemzetiségi  Önk. támogatása</t>
  </si>
  <si>
    <t xml:space="preserve">  g.)  Roma Nemzetiségi  Önk. támogatása</t>
  </si>
  <si>
    <t>h.) 6-8 órás közfoglalkoztatás</t>
  </si>
  <si>
    <t>i.) közszféra bérkompenzációjára támogatás 2012 december</t>
  </si>
  <si>
    <t>j.) TÁMOP óvodai fejlesztési pályázat</t>
  </si>
  <si>
    <t>k.) Önkorm-tól intézményeknek előző évi pénzmar-hoz kötődő támog</t>
  </si>
  <si>
    <t>4.)  Működési célú pénzeszköz átvétel áht. kívülről</t>
  </si>
  <si>
    <t xml:space="preserve">  a.) gyermekorvostól működési hozzájárulás átvét</t>
  </si>
  <si>
    <t>II. Felhalmozási  bevételek</t>
  </si>
  <si>
    <r>
      <t xml:space="preserve"> 1.1.)</t>
    </r>
    <r>
      <rPr>
        <sz val="10"/>
        <rFont val="Times New Roman"/>
        <family val="1"/>
      </rPr>
      <t xml:space="preserve"> Tárgyi eszközök, imm.javak értékesítése</t>
    </r>
  </si>
  <si>
    <t xml:space="preserve">  a.) Telekértékesítés, ingatlanértékesítés</t>
  </si>
  <si>
    <t xml:space="preserve">  b.) Önk-i lakások értékesítése, részlet</t>
  </si>
  <si>
    <r>
      <t xml:space="preserve"> 1.2.) </t>
    </r>
    <r>
      <rPr>
        <sz val="10"/>
        <rFont val="Times New Roman"/>
        <family val="1"/>
      </rPr>
      <t>Pénzügyi befektetések bevét.(részvényért)</t>
    </r>
  </si>
  <si>
    <t xml:space="preserve">III.) Felhalmozási célú támogatások államháztartáson belülről </t>
  </si>
  <si>
    <r>
      <rPr>
        <b/>
        <sz val="10"/>
        <rFont val="Times New Roman"/>
        <family val="1"/>
      </rPr>
      <t>1.1)</t>
    </r>
    <r>
      <rPr>
        <sz val="10"/>
        <rFont val="Times New Roman"/>
        <family val="1"/>
      </rPr>
      <t xml:space="preserve"> Önkormányzatok felhalmozási célú költségvetési támogatása</t>
    </r>
  </si>
  <si>
    <t>1.2) Felhalmozási célú támogatásértékű bevételek</t>
  </si>
  <si>
    <t xml:space="preserve"> a.) TÁMOP óvodai fejlesztési pályázat</t>
  </si>
  <si>
    <t>b.) Sportöltöző felújítás pályázat áthúzódó elsz</t>
  </si>
  <si>
    <t>c.) Kisfürdő kultúrpark LIADER pály.</t>
  </si>
  <si>
    <t>d.) Előző évi felhalmozási célú pénzmaradvány átvétel</t>
  </si>
  <si>
    <t xml:space="preserve">e.) intézmény támog önkorm-nak pénzmaradványhoz kötődő </t>
  </si>
  <si>
    <t>IV.) Felhalmozási célú átvett pénzeszközök</t>
  </si>
  <si>
    <r>
      <rPr>
        <b/>
        <sz val="10"/>
        <rFont val="Times New Roman"/>
        <family val="1"/>
      </rPr>
      <t>1.1)</t>
    </r>
    <r>
      <rPr>
        <sz val="10"/>
        <rFont val="Times New Roman"/>
        <family val="1"/>
      </rPr>
      <t xml:space="preserve"> Felhalm célú visszatérítendő tám, kölcsönök áht kívülről</t>
    </r>
  </si>
  <si>
    <r>
      <rPr>
        <b/>
        <sz val="10"/>
        <rFont val="Times New Roman"/>
        <family val="1"/>
      </rPr>
      <t>1.2)</t>
    </r>
    <r>
      <rPr>
        <sz val="10"/>
        <rFont val="Times New Roman"/>
        <family val="1"/>
      </rPr>
      <t xml:space="preserve"> Felhalm célú pénzeszköz átvétel áht kívülről </t>
    </r>
  </si>
  <si>
    <t xml:space="preserve">I-IV) Költségvetési bevételek összesen </t>
  </si>
  <si>
    <t>V.) Finanszírozási bevételek  összesen</t>
  </si>
  <si>
    <t xml:space="preserve">a.) Központi, irányító szervi támogatás </t>
  </si>
  <si>
    <t>b.) Különböző finanszírozási bevételek</t>
  </si>
  <si>
    <t>VI. Előző évek pénzmaradvány igénybevét  (kv-i hiány belső finansz)</t>
  </si>
  <si>
    <r>
      <t>1.</t>
    </r>
    <r>
      <rPr>
        <sz val="10"/>
        <rFont val="Times New Roman"/>
        <family val="1"/>
      </rPr>
      <t xml:space="preserve"> Működési célra pénzmaradvány igénybevétel </t>
    </r>
  </si>
  <si>
    <r>
      <t>2.</t>
    </r>
    <r>
      <rPr>
        <sz val="10"/>
        <rFont val="Times New Roman"/>
        <family val="1"/>
      </rPr>
      <t xml:space="preserve"> Felhalmozási célra pénzmaradvány igénybevétel</t>
    </r>
  </si>
  <si>
    <t>VII. Függő, átfutó bevételek</t>
  </si>
  <si>
    <t>I-VII. MINDÖSSZESEN</t>
  </si>
  <si>
    <t>2013. Évi költségvetés</t>
  </si>
  <si>
    <t xml:space="preserve">Kiadások  </t>
  </si>
  <si>
    <t>C</t>
  </si>
  <si>
    <t>D</t>
  </si>
  <si>
    <t>E</t>
  </si>
  <si>
    <t>Kiadási jogcímek</t>
  </si>
  <si>
    <t>2013. évi</t>
  </si>
  <si>
    <t>Kiadásból</t>
  </si>
  <si>
    <t>terv</t>
  </si>
  <si>
    <t xml:space="preserve"> szem.jut.    Járulékok    Dologi     </t>
  </si>
  <si>
    <t>módosított</t>
  </si>
  <si>
    <t>előirányz</t>
  </si>
  <si>
    <t xml:space="preserve">a.) Süni Óvoda  </t>
  </si>
  <si>
    <t>b.) Hétszínvirág Óvoda és Bölcsöde</t>
  </si>
  <si>
    <t>ebből Hétszínvirág Óvoda</t>
  </si>
  <si>
    <t xml:space="preserve">          Bölcsőde</t>
  </si>
  <si>
    <t xml:space="preserve">          Vilonyai tagóvoda</t>
  </si>
  <si>
    <t>A: Oktatás Összesen</t>
  </si>
  <si>
    <t xml:space="preserve">B: Kultúra összesen </t>
  </si>
  <si>
    <t>a.) Kultúrház és könyvtár BN.: 4.800</t>
  </si>
  <si>
    <t>ebből kultúrház és könyvtár</t>
  </si>
  <si>
    <t>ebből: TIOP könyvtári pályázat</t>
  </si>
  <si>
    <t>ebből: közösségi tám.kapcs.</t>
  </si>
  <si>
    <t>b.)  Művelődési Ház és könyvtár tagint.</t>
  </si>
  <si>
    <t>ebből közösségi tám.kapcs.</t>
  </si>
  <si>
    <t xml:space="preserve">C: Családsegítő Központ </t>
  </si>
  <si>
    <t>házi szoc.gond.</t>
  </si>
  <si>
    <t xml:space="preserve">          házigond.Vilonya</t>
  </si>
  <si>
    <t xml:space="preserve">          házigond. Berhida</t>
  </si>
  <si>
    <t>Idősek Klubja</t>
  </si>
  <si>
    <t>szociális étkeztetés Vilonya</t>
  </si>
  <si>
    <t>szociális étkeztetés Berhida</t>
  </si>
  <si>
    <t xml:space="preserve">gyermekjóléti szolg., családsegítés </t>
  </si>
  <si>
    <t>Ebből: Vilonya társulás családs.gyerj.</t>
  </si>
  <si>
    <t xml:space="preserve">          Berhida Csal.gyer.jól.</t>
  </si>
  <si>
    <t>D.) TESZ feladatok együtt</t>
  </si>
  <si>
    <t>a.) TESZ feladatok:</t>
  </si>
  <si>
    <t>Tesz igazg.együtt:</t>
  </si>
  <si>
    <t xml:space="preserve">Zöldterület kezelés (park) </t>
  </si>
  <si>
    <t>Köztemető fenntart.</t>
  </si>
  <si>
    <t>Utak,hidak,közl.</t>
  </si>
  <si>
    <t>Települési hulladék</t>
  </si>
  <si>
    <t xml:space="preserve">Síkosság,hóeltak. </t>
  </si>
  <si>
    <t>Lakás,ingatlan kez.</t>
  </si>
  <si>
    <t xml:space="preserve">Közvilágítás </t>
  </si>
  <si>
    <t>Települési vízellátás, belvíz</t>
  </si>
  <si>
    <t>sportlétesítmények</t>
  </si>
  <si>
    <t>b.) Köznevelési int. Ingatlan működt össz</t>
  </si>
  <si>
    <t>Ady Endre Ált Iskola működtetési ktg</t>
  </si>
  <si>
    <t>II. Rákóczi f. Ált Isk működtetési ktg</t>
  </si>
  <si>
    <t>c.) Eü ingatlan üzemeltetés</t>
  </si>
  <si>
    <t xml:space="preserve">I. körzet </t>
  </si>
  <si>
    <t xml:space="preserve">II. körzet </t>
  </si>
  <si>
    <t xml:space="preserve">III. körzet </t>
  </si>
  <si>
    <t xml:space="preserve">gyermekorvosi szolg. Pgytp. </t>
  </si>
  <si>
    <t>gyógyszertár</t>
  </si>
  <si>
    <t>fogorvosi szolg.</t>
  </si>
  <si>
    <t xml:space="preserve">d.) 6-8 órás közfoglalkoztatás </t>
  </si>
  <si>
    <t>E) Polgármesteri Hivatal össz.</t>
  </si>
  <si>
    <t>önkorm. igazgatási tev. 84112611</t>
  </si>
  <si>
    <t>Igazg. Tev. Vilonyai kirend 84112613</t>
  </si>
  <si>
    <t>Adóügyi igazgatás 84113311</t>
  </si>
  <si>
    <t>F.) Önkormányzati feladatok össz</t>
  </si>
  <si>
    <t>nem lakó ingatlan ügyek</t>
  </si>
  <si>
    <t>lakó ingatlan fel</t>
  </si>
  <si>
    <t>nemzeti ünnepek 841191</t>
  </si>
  <si>
    <t>állami és önkorm ünnep 841192</t>
  </si>
  <si>
    <t>város és községgazdálkodás 841403</t>
  </si>
  <si>
    <t>jogalkotás (képv tiszt., pm bér) 841112</t>
  </si>
  <si>
    <t>védőnői szolgálat 869041</t>
  </si>
  <si>
    <t>Ady Endre Ált Isk étkeztetési fel</t>
  </si>
  <si>
    <t xml:space="preserve">Ady Endre Ált Isk decemberi áthúzódó </t>
  </si>
  <si>
    <t>II. Rákóczi Ferenc Ált Isk étkeztetési fel</t>
  </si>
  <si>
    <t xml:space="preserve">II. Rákóczi Ferenc Ált Isk decemberi áth </t>
  </si>
  <si>
    <t>TÁMOP óvodai fejlesztési pályázat</t>
  </si>
  <si>
    <t>LEADER kultúrpark pályázat</t>
  </si>
  <si>
    <t>Folyó kiadások együtt:</t>
  </si>
  <si>
    <t>a.) Szoc.tám.össz    ÖNK.:</t>
  </si>
  <si>
    <t>G.)Ellátottak pénzbeli juttatásai :</t>
  </si>
  <si>
    <t>a.) Többcélú tagdíj, megyei FT. hj.  ÖNK</t>
  </si>
  <si>
    <t>b.) TÖOSZ tagdíj                             ÖNK</t>
  </si>
  <si>
    <t>c.) Roma Nemz Önk. Pe átadás       ÖNK</t>
  </si>
  <si>
    <t>d.) Német Nemz Önk. Pe átadás     ÖNK</t>
  </si>
  <si>
    <t>e.) Vilonya elsz. (körj.)                   ÖNK</t>
  </si>
  <si>
    <t>f.) Vilonyai házigond, csl, szétk.elsz.</t>
  </si>
  <si>
    <t xml:space="preserve">             ÖNK</t>
  </si>
  <si>
    <t>g.) Vilonya oktatás elszámolás ÖNK</t>
  </si>
  <si>
    <t>gy.) VKTT orvosi ügyeleti ellátás</t>
  </si>
  <si>
    <t>h.) VKTT FONO tám</t>
  </si>
  <si>
    <t>i.) VKTT supervisor alk. Tám.</t>
  </si>
  <si>
    <t>j.) Pm-hez kötődő tám.ért int-nek áht belül</t>
  </si>
  <si>
    <t>k.) Rendőrségnek műk. C támogatás</t>
  </si>
  <si>
    <t>H.)Támogatásértékű műk. Kiad.</t>
  </si>
  <si>
    <t>a.) Sporttámogatás                        ÖNK</t>
  </si>
  <si>
    <t>b.) Közösségi tám.                         ÖNK</t>
  </si>
  <si>
    <t>c.) Iskola eü.(MEP) átad.                ÖNK</t>
  </si>
  <si>
    <t xml:space="preserve">d.) Hulladék Társ.Polgárdi </t>
  </si>
  <si>
    <r>
      <t xml:space="preserve">e.) Bakonykarszt RT Várpalotai szennyvíz-tisztító telep iszapcentrifuga, iszapszállító ber. Csere pe átad </t>
    </r>
    <r>
      <rPr>
        <b/>
        <sz val="8"/>
        <rFont val="Arial"/>
        <family val="2"/>
      </rPr>
      <t>HKA-ból</t>
    </r>
  </si>
  <si>
    <t>f.) Bakony és balaton KKKE tagdíj     ÖNK</t>
  </si>
  <si>
    <t>I.)Működési c. pe.átad.áht.kív össz</t>
  </si>
  <si>
    <t>J.) Működési céltartalék összesen</t>
  </si>
  <si>
    <t>a.) ingatlan beruh, karbant  ÖNK</t>
  </si>
  <si>
    <t>Egyéb működési c kiadások össz(H-J)</t>
  </si>
  <si>
    <t>Működési kiad. Össz.</t>
  </si>
  <si>
    <t>a.) Felújítás össz.  2/a táblázat</t>
  </si>
  <si>
    <t>b.) Felhalm.össz. 2/b táblázat</t>
  </si>
  <si>
    <t xml:space="preserve">c.) Pm-hez köt. Felhalm c tám.ért int-nek </t>
  </si>
  <si>
    <t xml:space="preserve">d.) Pm-hez köt.Felhalm c tám.ért int ÖNK-nak </t>
  </si>
  <si>
    <t>e.) Felhalm c pe átad Áht KÍVÜL Sport Club sportöltöző felúj</t>
  </si>
  <si>
    <t>K) Felhalmozási kiadás összesen</t>
  </si>
  <si>
    <t xml:space="preserve">L.) Felhalmozási céltartalék össz. </t>
  </si>
  <si>
    <t>a.) Viziközmű (HKA)    ÖNK</t>
  </si>
  <si>
    <t>b.) pályázati tartalék     ÖNK</t>
  </si>
  <si>
    <t>c.) Be nem folyt pály bevétel miatt céltar</t>
  </si>
  <si>
    <t>d.) ingatlan beruh, karban ÖNK</t>
  </si>
  <si>
    <t>L.) Finanszírozási kiadások összesen</t>
  </si>
  <si>
    <t xml:space="preserve">a.) Részvényvás Közép-D Vid Hull. Rt </t>
  </si>
  <si>
    <t xml:space="preserve">b.) Irányító szervtől finansz támogatás </t>
  </si>
  <si>
    <t>Kiadások összesen:</t>
  </si>
  <si>
    <t>N.) Függő,kiegy.kiad:</t>
  </si>
  <si>
    <t xml:space="preserve">Kiadások mindösszesen: </t>
  </si>
  <si>
    <t>Felújítási kiadások 2013. Év</t>
  </si>
  <si>
    <t>Felújítási feladatok</t>
  </si>
  <si>
    <t>Eredeti előirányzat</t>
  </si>
  <si>
    <t>PH       t.eszk,imm. javak, pm</t>
  </si>
  <si>
    <t>ÖNK Sportöltöző felújítás pályázat áthúzódó elsz</t>
  </si>
  <si>
    <t>TESZ pótkocsi felújítás pm</t>
  </si>
  <si>
    <t>ÖNK Ady E Ált Isk lábazati munkák áthúzódó bizt. Pm</t>
  </si>
  <si>
    <t>ÖNK Pgytp üzletsor homlokzati, lábazati munkák áth pm</t>
  </si>
  <si>
    <t>Kultúrház kerámiaégető kemence felúj</t>
  </si>
  <si>
    <t>TESZ közhasznú melegedő felúj munkák</t>
  </si>
  <si>
    <t>ÖNK Rákóczi tető felúj</t>
  </si>
  <si>
    <t>ÖNK a Kultúrház homlokzat javítása (Műv ház)</t>
  </si>
  <si>
    <t>ÖNK Kultúrház ablakpárkány, ajtó csere</t>
  </si>
  <si>
    <t>ÖNK Eü. ház Pgytp hőszigetelés</t>
  </si>
  <si>
    <t>ÖNK Pgytp üzletsor polgárőrség helyiség felúj</t>
  </si>
  <si>
    <t>Önk ÖNO lábazat szigetelés</t>
  </si>
  <si>
    <t>ÖNK Péti úti ravatalozó hűtőkamra ajtó csere</t>
  </si>
  <si>
    <t>ÖNK védőnői szolg. Ép. Felúj</t>
  </si>
  <si>
    <t>ÖNK. Rezeda u. 19. III. 15. szolg. Lakás felúj</t>
  </si>
  <si>
    <t>ÖNK Süni Óvoda terasz felújítás</t>
  </si>
  <si>
    <t>ÖNK térkövezés, járdafelújítás</t>
  </si>
  <si>
    <t>Felújítás összesen:</t>
  </si>
  <si>
    <t xml:space="preserve">                Berhida Város Önkormányzata</t>
  </si>
  <si>
    <t>Felhalmozási kiadások 2013. Év</t>
  </si>
  <si>
    <t>Felhalmozási feladatok</t>
  </si>
  <si>
    <t>eredeti előirányzat</t>
  </si>
  <si>
    <t>ÖNK Kisfürdő kultúrpark LIADER pály.önr</t>
  </si>
  <si>
    <t>ÖNK térfigyelő kamerás közbiztonsági pály pm</t>
  </si>
  <si>
    <t>PH tárgyi eszk. szoftver beszerz, bőv. Pm</t>
  </si>
  <si>
    <t>ÖNK TÁMOP óvodai fejlesztési pályázat</t>
  </si>
  <si>
    <t>TESZ garázsbeálló építés Kossuth u. 26. pm</t>
  </si>
  <si>
    <t>SÜNI burgonyakoptató gép pm</t>
  </si>
  <si>
    <t>TESZ játszótér felülvizsgálattal kapcs. kiad. Pm</t>
  </si>
  <si>
    <t>ÖNK. Veszprémi u. 1-3. Családs ép. Hátsó bejár kia</t>
  </si>
  <si>
    <t xml:space="preserve">ÖNK védőnői szolg-nál babakocsi tároló </t>
  </si>
  <si>
    <t>TESZ Csokonai u. közvilágítási lámpa bőv</t>
  </si>
  <si>
    <t xml:space="preserve">TESZ buszváró csere Kiskovácsi u. </t>
  </si>
  <si>
    <t>TESZ Pgytp kultúrház előtti közter-en hirdetőtábla</t>
  </si>
  <si>
    <t>TESZ B1 kút üzembehelyezési költségei</t>
  </si>
  <si>
    <t>Kultúrház Pgytp Műv ház biztonsági világítás kiépítése</t>
  </si>
  <si>
    <t>Felhalmozás összesen:</t>
  </si>
  <si>
    <t>2/b. melléklet</t>
  </si>
  <si>
    <t>2/a. melléklet</t>
  </si>
  <si>
    <t>mód ei</t>
  </si>
  <si>
    <t>teljesítés 03.31</t>
  </si>
  <si>
    <t>teljesítés</t>
  </si>
  <si>
    <t>2. melléklet</t>
  </si>
  <si>
    <t>1. melléklet</t>
  </si>
  <si>
    <t>2013 mód előir</t>
  </si>
  <si>
    <t xml:space="preserve">Költségvetési szervek adatainak MÉRLEGSZERŰ kimutatása </t>
  </si>
  <si>
    <t>2013. év</t>
  </si>
  <si>
    <t>F</t>
  </si>
  <si>
    <t>G</t>
  </si>
  <si>
    <t>H</t>
  </si>
  <si>
    <t>I</t>
  </si>
  <si>
    <t>J</t>
  </si>
  <si>
    <t>K</t>
  </si>
  <si>
    <t>Süni</t>
  </si>
  <si>
    <t>Hétszínv</t>
  </si>
  <si>
    <t>Vilonyai Ó</t>
  </si>
  <si>
    <t>Kultúrház</t>
  </si>
  <si>
    <t>Műv.ház</t>
  </si>
  <si>
    <t>Család.Kp.</t>
  </si>
  <si>
    <t>TESZ, közf.</t>
  </si>
  <si>
    <t>Köz Önk.Hiv.</t>
  </si>
  <si>
    <t>Önkormányz</t>
  </si>
  <si>
    <t>ÖSSZESEN</t>
  </si>
  <si>
    <t>a.)szoc.étk.tér.díj</t>
  </si>
  <si>
    <t>b.)idősek klubja tér.d.</t>
  </si>
  <si>
    <t>c.)házigond.tér.díj</t>
  </si>
  <si>
    <t>d.) lakó ingatlan bérbead</t>
  </si>
  <si>
    <t>e.) nem lakó ingatlan bér</t>
  </si>
  <si>
    <t>f.) közmű bérl.díj</t>
  </si>
  <si>
    <t>g.)szolg.-idíjak</t>
  </si>
  <si>
    <t>h.)egyéb bevét.</t>
  </si>
  <si>
    <t>i.)kamat bevét.</t>
  </si>
  <si>
    <t>j.)élelmezési bev.</t>
  </si>
  <si>
    <t>k.)ÁFA bevételek</t>
  </si>
  <si>
    <t>1.)Intézm.saját bev.össz.</t>
  </si>
  <si>
    <t>a.) igazgatási szolg. Díjak</t>
  </si>
  <si>
    <t>b.) Helyi adók és adójellegű bevételek</t>
  </si>
  <si>
    <t>c.) Önk-nak áteng közhatalmi bev.</t>
  </si>
  <si>
    <t>d.) adópótlék, adóbírság</t>
  </si>
  <si>
    <t>e.) bírság bev</t>
  </si>
  <si>
    <t>f.)egyéb közhatalmi bev.</t>
  </si>
  <si>
    <t>2.) Közhatalmi bevételek</t>
  </si>
  <si>
    <t>3.) költségvetési támogatás</t>
  </si>
  <si>
    <t>4.) Támog. Értékű műk bev</t>
  </si>
  <si>
    <t>a.) Műk c pe átvét áht kiv</t>
  </si>
  <si>
    <t>5.) Egyéb működési célú bevétel össz</t>
  </si>
  <si>
    <t>6.) Tárgyi eszköz, imm jav értékes</t>
  </si>
  <si>
    <t>7.) Tám. ért felhalm bev.</t>
  </si>
  <si>
    <t>8. Támog, kölcsön visszaté</t>
  </si>
  <si>
    <t>Pénzforg bev összesen</t>
  </si>
  <si>
    <t>Pénzforg nélküli bevételek összesen</t>
  </si>
  <si>
    <t>BEVÉTELEK ÖSSZESEN</t>
  </si>
  <si>
    <t>KIADÁSI JOGCÍMEK</t>
  </si>
  <si>
    <t>a.) Személyi jutt.</t>
  </si>
  <si>
    <t>b.) Járulékok</t>
  </si>
  <si>
    <t xml:space="preserve">    Ebből szoc.tám jár</t>
  </si>
  <si>
    <t>c.) Dologi kiadás</t>
  </si>
  <si>
    <t>1.) Fenntartási kiadások</t>
  </si>
  <si>
    <t>2.) Szoc. támog.</t>
  </si>
  <si>
    <t>3.) Tám ért műk kiad</t>
  </si>
  <si>
    <t>4.) Áht.kív.pe.átadás</t>
  </si>
  <si>
    <t>Egyéb működési célú kiad össz</t>
  </si>
  <si>
    <t>Működési kiadások</t>
  </si>
  <si>
    <t>a.) Felújítás</t>
  </si>
  <si>
    <t>b.) Beruházási kiad felhalm</t>
  </si>
  <si>
    <t>c.) Felh c pde átad int-nek áht belül</t>
  </si>
  <si>
    <t>d.) Felhalm.C pe átad áht kív. Sport C</t>
  </si>
  <si>
    <t>6.) Felhalmozási kiadások össz</t>
  </si>
  <si>
    <t>7. finanszírozási kiadások</t>
  </si>
  <si>
    <t>Irányító szervtől int. Finanszírozás</t>
  </si>
  <si>
    <t>részvény vásárlás</t>
  </si>
  <si>
    <t>KIADÁSOK ÖSSZESEN</t>
  </si>
  <si>
    <t>Intézm.létszámkeret  fő:</t>
  </si>
  <si>
    <t xml:space="preserve"> + 6-8 órás közfoglalk létsz</t>
  </si>
  <si>
    <t>LÉTSZÁMKERET összesen:</t>
  </si>
  <si>
    <t>mód jav</t>
  </si>
  <si>
    <t>Mód ei</t>
  </si>
  <si>
    <t>Mód javaslat</t>
  </si>
  <si>
    <t>Teljesítés 03.31</t>
  </si>
  <si>
    <t>Legjobb önk-i gyakorl pályázat áthúz</t>
  </si>
  <si>
    <r>
      <t xml:space="preserve">f.) Bakonykarszt RT Várpalotai szennyvíz-tisztító telep iszapcentrifuga, iszapszállító ber. Csere pe átad </t>
    </r>
    <r>
      <rPr>
        <b/>
        <sz val="8"/>
        <rFont val="Arial"/>
        <family val="2"/>
      </rPr>
      <t>HKA-ból</t>
    </r>
  </si>
  <si>
    <t>9.) Függő, átfutó, kiegyenlítő bev.</t>
  </si>
  <si>
    <t>Pénzforgalmi bevételek összesen</t>
  </si>
  <si>
    <t>10.)ÖNKORm int. FINANSZÍROZÁS</t>
  </si>
  <si>
    <t>a.) E évi pénzmar áthúzódó fela</t>
  </si>
  <si>
    <t>b.) Műk HIÁNYfinansz E évi PM-ből</t>
  </si>
  <si>
    <t>ÖNK Péti úti köztemető tervezési munkák</t>
  </si>
  <si>
    <t>8.) Függő, átfutó, kiegyenlítő kiad</t>
  </si>
  <si>
    <t>a.) Működési célú int finansz</t>
  </si>
  <si>
    <t>b.) felhalmozási célú int finansz</t>
  </si>
  <si>
    <t>Süni kazán felújítás átcsop</t>
  </si>
  <si>
    <t xml:space="preserve">  b.) TESZ lakóingatlan gazd pe átvét háztartásoktól</t>
  </si>
  <si>
    <t xml:space="preserve">2013 mód jav </t>
  </si>
  <si>
    <t>ÖNK Hétszínv óvoda fejlesztési pályázat önrész</t>
  </si>
  <si>
    <t xml:space="preserve">f.) intézménynek támog önkorm-i pénzmaradványhoz kötődő </t>
  </si>
  <si>
    <t>g.) LÖGY-ös pályázati bevétel (eszközbeszerzés)</t>
  </si>
  <si>
    <t>g.) Klima barát tel önk szöv tagdíj  ÖNK</t>
  </si>
  <si>
    <t>g.)Regio Pelso Kiem.KH. ÖNK</t>
  </si>
  <si>
    <t>c.) Visszatér tám Polgárőrség eszk pály</t>
  </si>
  <si>
    <t>3. a melléklet</t>
  </si>
  <si>
    <t>a 13./2013. (V.31   .) önkormányzati rendelethez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</si>
</sst>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[$-40E]yyyy\.\ mmmm\ d\."/>
    <numFmt numFmtId="166" formatCode="[$-40E]mmmm\ d\.;@"/>
    <numFmt numFmtId="167" formatCode="0.0000"/>
    <numFmt numFmtId="168" formatCode="0.000"/>
    <numFmt numFmtId="169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sz val="14"/>
      <name val="Times New Roman"/>
      <family val="1"/>
    </font>
    <font>
      <sz val="8"/>
      <name val="Times New Roman"/>
      <family val="1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dashed"/>
      <bottom style="dashed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1" fillId="22" borderId="7" applyNumberFormat="0" applyFont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0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1" fillId="0" borderId="0" applyFont="0" applyFill="0" applyBorder="0" applyAlignment="0" applyProtection="0"/>
  </cellStyleXfs>
  <cellXfs count="458">
    <xf numFmtId="0" fontId="0" fillId="0" borderId="0" xfId="0" applyFont="1" applyAlignment="1">
      <alignment/>
    </xf>
    <xf numFmtId="0" fontId="2" fillId="0" borderId="0" xfId="60">
      <alignment/>
      <protection/>
    </xf>
    <xf numFmtId="0" fontId="3" fillId="0" borderId="0" xfId="60" applyFont="1" applyBorder="1" applyAlignment="1">
      <alignment horizontal="center"/>
      <protection/>
    </xf>
    <xf numFmtId="0" fontId="4" fillId="0" borderId="0" xfId="60" applyFont="1">
      <alignment/>
      <protection/>
    </xf>
    <xf numFmtId="0" fontId="5" fillId="0" borderId="0" xfId="60" applyFont="1" applyBorder="1" applyAlignment="1">
      <alignment horizontal="center" wrapText="1"/>
      <protection/>
    </xf>
    <xf numFmtId="0" fontId="2" fillId="0" borderId="0" xfId="60" applyBorder="1" applyAlignment="1">
      <alignment/>
      <protection/>
    </xf>
    <xf numFmtId="0" fontId="4" fillId="0" borderId="0" xfId="60" applyFont="1" applyBorder="1" applyAlignment="1">
      <alignment/>
      <protection/>
    </xf>
    <xf numFmtId="0" fontId="2" fillId="0" borderId="0" xfId="60" applyFont="1">
      <alignment/>
      <protection/>
    </xf>
    <xf numFmtId="0" fontId="6" fillId="0" borderId="0" xfId="60" applyFont="1" applyBorder="1" applyAlignment="1">
      <alignment horizontal="center"/>
      <protection/>
    </xf>
    <xf numFmtId="0" fontId="7" fillId="0" borderId="0" xfId="60" applyFont="1" applyBorder="1" applyAlignment="1">
      <alignment horizontal="left"/>
      <protection/>
    </xf>
    <xf numFmtId="0" fontId="8" fillId="0" borderId="0" xfId="60" applyFont="1">
      <alignment/>
      <protection/>
    </xf>
    <xf numFmtId="0" fontId="2" fillId="0" borderId="0" xfId="58">
      <alignment/>
      <protection/>
    </xf>
    <xf numFmtId="0" fontId="2" fillId="0" borderId="10" xfId="58" applyBorder="1" applyAlignment="1">
      <alignment horizontal="left"/>
      <protection/>
    </xf>
    <xf numFmtId="0" fontId="2" fillId="0" borderId="0" xfId="60" applyFont="1" applyBorder="1" applyAlignment="1">
      <alignment/>
      <protection/>
    </xf>
    <xf numFmtId="0" fontId="2" fillId="0" borderId="0" xfId="60" applyFont="1" applyFill="1" applyBorder="1" applyAlignment="1">
      <alignment/>
      <protection/>
    </xf>
    <xf numFmtId="0" fontId="11" fillId="33" borderId="11" xfId="60" applyFont="1" applyFill="1" applyBorder="1" applyAlignment="1">
      <alignment horizontal="center" wrapText="1"/>
      <protection/>
    </xf>
    <xf numFmtId="164" fontId="7" fillId="34" borderId="12" xfId="44" applyNumberFormat="1" applyFont="1" applyFill="1" applyBorder="1" applyAlignment="1" applyProtection="1">
      <alignment/>
      <protection/>
    </xf>
    <xf numFmtId="164" fontId="12" fillId="35" borderId="13" xfId="44" applyNumberFormat="1" applyFont="1" applyFill="1" applyBorder="1" applyAlignment="1" applyProtection="1">
      <alignment horizontal="right"/>
      <protection/>
    </xf>
    <xf numFmtId="0" fontId="9" fillId="0" borderId="14" xfId="60" applyFont="1" applyBorder="1" applyAlignment="1">
      <alignment horizontal="left"/>
      <protection/>
    </xf>
    <xf numFmtId="0" fontId="9" fillId="0" borderId="0" xfId="60" applyFont="1" applyBorder="1" applyAlignment="1">
      <alignment horizontal="left"/>
      <protection/>
    </xf>
    <xf numFmtId="0" fontId="9" fillId="0" borderId="15" xfId="60" applyFont="1" applyBorder="1" applyAlignment="1">
      <alignment horizontal="left"/>
      <protection/>
    </xf>
    <xf numFmtId="164" fontId="12" fillId="0" borderId="15" xfId="44" applyNumberFormat="1" applyFont="1" applyBorder="1" applyAlignment="1" applyProtection="1">
      <alignment horizontal="right"/>
      <protection locked="0"/>
    </xf>
    <xf numFmtId="164" fontId="12" fillId="35" borderId="16" xfId="44" applyNumberFormat="1" applyFont="1" applyFill="1" applyBorder="1" applyAlignment="1" applyProtection="1">
      <alignment horizontal="right"/>
      <protection/>
    </xf>
    <xf numFmtId="0" fontId="9" fillId="0" borderId="17" xfId="60" applyFont="1" applyBorder="1" applyAlignment="1">
      <alignment horizontal="left"/>
      <protection/>
    </xf>
    <xf numFmtId="164" fontId="12" fillId="0" borderId="16" xfId="44" applyNumberFormat="1" applyFont="1" applyBorder="1" applyAlignment="1" applyProtection="1">
      <alignment horizontal="right"/>
      <protection locked="0"/>
    </xf>
    <xf numFmtId="0" fontId="9" fillId="0" borderId="17" xfId="60" applyFont="1" applyBorder="1" applyAlignment="1">
      <alignment/>
      <protection/>
    </xf>
    <xf numFmtId="164" fontId="12" fillId="0" borderId="18" xfId="44" applyNumberFormat="1" applyFont="1" applyBorder="1" applyAlignment="1" applyProtection="1">
      <alignment horizontal="right"/>
      <protection/>
    </xf>
    <xf numFmtId="164" fontId="12" fillId="0" borderId="13" xfId="44" applyNumberFormat="1" applyFont="1" applyBorder="1" applyAlignment="1" applyProtection="1">
      <alignment horizontal="right"/>
      <protection locked="0"/>
    </xf>
    <xf numFmtId="0" fontId="9" fillId="0" borderId="19" xfId="60" applyFont="1" applyBorder="1" applyAlignment="1">
      <alignment/>
      <protection/>
    </xf>
    <xf numFmtId="0" fontId="9" fillId="0" borderId="20" xfId="60" applyFont="1" applyBorder="1" applyAlignment="1">
      <alignment/>
      <protection/>
    </xf>
    <xf numFmtId="164" fontId="12" fillId="0" borderId="11" xfId="44" applyNumberFormat="1" applyFont="1" applyBorder="1" applyAlignment="1" applyProtection="1">
      <alignment horizontal="right"/>
      <protection locked="0"/>
    </xf>
    <xf numFmtId="0" fontId="9" fillId="0" borderId="14" xfId="60" applyFont="1" applyBorder="1" applyAlignment="1">
      <alignment/>
      <protection/>
    </xf>
    <xf numFmtId="0" fontId="9" fillId="0" borderId="0" xfId="60" applyFont="1" applyBorder="1" applyAlignment="1">
      <alignment/>
      <protection/>
    </xf>
    <xf numFmtId="164" fontId="12" fillId="0" borderId="21" xfId="44" applyNumberFormat="1" applyFont="1" applyBorder="1" applyAlignment="1" applyProtection="1">
      <alignment horizontal="right"/>
      <protection locked="0"/>
    </xf>
    <xf numFmtId="0" fontId="9" fillId="0" borderId="19" xfId="60" applyFont="1" applyBorder="1" applyAlignment="1">
      <alignment horizontal="left"/>
      <protection/>
    </xf>
    <xf numFmtId="0" fontId="9" fillId="0" borderId="22" xfId="60" applyFont="1" applyBorder="1" applyAlignment="1">
      <alignment horizontal="left"/>
      <protection/>
    </xf>
    <xf numFmtId="0" fontId="9" fillId="0" borderId="16" xfId="60" applyFont="1" applyBorder="1" applyAlignment="1">
      <alignment horizontal="left"/>
      <protection/>
    </xf>
    <xf numFmtId="0" fontId="2" fillId="0" borderId="10" xfId="60" applyFont="1" applyBorder="1" applyAlignment="1">
      <alignment/>
      <protection/>
    </xf>
    <xf numFmtId="0" fontId="2" fillId="0" borderId="13" xfId="60" applyFont="1" applyBorder="1" applyAlignment="1">
      <alignment/>
      <protection/>
    </xf>
    <xf numFmtId="164" fontId="12" fillId="0" borderId="13" xfId="44" applyNumberFormat="1" applyFont="1" applyBorder="1" applyAlignment="1" applyProtection="1">
      <alignment horizontal="right"/>
      <protection/>
    </xf>
    <xf numFmtId="0" fontId="9" fillId="0" borderId="20" xfId="60" applyFont="1" applyBorder="1" applyAlignment="1">
      <alignment horizontal="left"/>
      <protection/>
    </xf>
    <xf numFmtId="0" fontId="9" fillId="0" borderId="23" xfId="60" applyFont="1" applyBorder="1" applyAlignment="1">
      <alignment horizontal="left"/>
      <protection/>
    </xf>
    <xf numFmtId="164" fontId="12" fillId="0" borderId="23" xfId="44" applyNumberFormat="1" applyFont="1" applyBorder="1" applyAlignment="1" applyProtection="1">
      <alignment horizontal="right"/>
      <protection locked="0"/>
    </xf>
    <xf numFmtId="16" fontId="13" fillId="0" borderId="17" xfId="60" applyNumberFormat="1" applyFont="1" applyBorder="1">
      <alignment/>
      <protection/>
    </xf>
    <xf numFmtId="0" fontId="8" fillId="0" borderId="22" xfId="60" applyFont="1" applyBorder="1">
      <alignment/>
      <protection/>
    </xf>
    <xf numFmtId="0" fontId="2" fillId="0" borderId="16" xfId="60" applyBorder="1">
      <alignment/>
      <protection/>
    </xf>
    <xf numFmtId="164" fontId="12" fillId="0" borderId="18" xfId="44" applyNumberFormat="1" applyFont="1" applyBorder="1" applyAlignment="1" applyProtection="1">
      <alignment horizontal="center"/>
      <protection locked="0"/>
    </xf>
    <xf numFmtId="16" fontId="11" fillId="36" borderId="17" xfId="60" applyNumberFormat="1" applyFont="1" applyFill="1" applyBorder="1">
      <alignment/>
      <protection/>
    </xf>
    <xf numFmtId="0" fontId="14" fillId="36" borderId="22" xfId="60" applyFont="1" applyFill="1" applyBorder="1">
      <alignment/>
      <protection/>
    </xf>
    <xf numFmtId="0" fontId="15" fillId="36" borderId="16" xfId="60" applyFont="1" applyFill="1" applyBorder="1">
      <alignment/>
      <protection/>
    </xf>
    <xf numFmtId="164" fontId="7" fillId="36" borderId="16" xfId="44" applyNumberFormat="1" applyFont="1" applyFill="1" applyBorder="1" applyAlignment="1" applyProtection="1">
      <alignment horizontal="center"/>
      <protection locked="0"/>
    </xf>
    <xf numFmtId="164" fontId="7" fillId="37" borderId="16" xfId="44" applyNumberFormat="1" applyFont="1" applyFill="1" applyBorder="1" applyAlignment="1" applyProtection="1">
      <alignment horizontal="right"/>
      <protection/>
    </xf>
    <xf numFmtId="164" fontId="12" fillId="0" borderId="16" xfId="44" applyNumberFormat="1" applyFont="1" applyBorder="1" applyAlignment="1" applyProtection="1">
      <alignment horizontal="right"/>
      <protection/>
    </xf>
    <xf numFmtId="0" fontId="9" fillId="0" borderId="15" xfId="60" applyFont="1" applyBorder="1" applyAlignment="1">
      <alignment/>
      <protection/>
    </xf>
    <xf numFmtId="164" fontId="12" fillId="0" borderId="15" xfId="44" applyNumberFormat="1" applyFont="1" applyBorder="1" applyAlignment="1" applyProtection="1">
      <alignment/>
      <protection locked="0"/>
    </xf>
    <xf numFmtId="0" fontId="2" fillId="0" borderId="15" xfId="58" applyBorder="1" applyAlignment="1">
      <alignment/>
      <protection/>
    </xf>
    <xf numFmtId="164" fontId="12" fillId="0" borderId="16" xfId="44" applyNumberFormat="1" applyFont="1" applyFill="1" applyBorder="1" applyAlignment="1" applyProtection="1">
      <alignment horizontal="right"/>
      <protection/>
    </xf>
    <xf numFmtId="164" fontId="12" fillId="0" borderId="18" xfId="44" applyNumberFormat="1" applyFont="1" applyFill="1" applyBorder="1" applyAlignment="1" applyProtection="1">
      <alignment horizontal="right"/>
      <protection locked="0"/>
    </xf>
    <xf numFmtId="164" fontId="12" fillId="0" borderId="16" xfId="44" applyNumberFormat="1" applyFont="1" applyFill="1" applyBorder="1" applyAlignment="1" applyProtection="1">
      <alignment horizontal="right"/>
      <protection locked="0"/>
    </xf>
    <xf numFmtId="0" fontId="9" fillId="0" borderId="14" xfId="60" applyFont="1" applyBorder="1">
      <alignment/>
      <protection/>
    </xf>
    <xf numFmtId="0" fontId="9" fillId="0" borderId="0" xfId="60" applyFont="1" applyBorder="1">
      <alignment/>
      <protection/>
    </xf>
    <xf numFmtId="0" fontId="9" fillId="0" borderId="15" xfId="60" applyFont="1" applyBorder="1">
      <alignment/>
      <protection/>
    </xf>
    <xf numFmtId="164" fontId="12" fillId="0" borderId="15" xfId="44" applyNumberFormat="1" applyFont="1" applyFill="1" applyBorder="1" applyAlignment="1" applyProtection="1">
      <alignment horizontal="right"/>
      <protection locked="0"/>
    </xf>
    <xf numFmtId="164" fontId="12" fillId="0" borderId="15" xfId="44" applyNumberFormat="1" applyFont="1" applyBorder="1" applyAlignment="1" applyProtection="1">
      <alignment horizontal="right"/>
      <protection locked="0"/>
    </xf>
    <xf numFmtId="164" fontId="12" fillId="0" borderId="15" xfId="44" applyNumberFormat="1" applyFont="1" applyFill="1" applyBorder="1" applyAlignment="1" applyProtection="1">
      <alignment horizontal="right"/>
      <protection locked="0"/>
    </xf>
    <xf numFmtId="0" fontId="2" fillId="0" borderId="15" xfId="58" applyBorder="1" applyAlignment="1">
      <alignment horizontal="left"/>
      <protection/>
    </xf>
    <xf numFmtId="0" fontId="2" fillId="0" borderId="0" xfId="58" applyBorder="1" applyAlignment="1">
      <alignment horizontal="left"/>
      <protection/>
    </xf>
    <xf numFmtId="164" fontId="12" fillId="0" borderId="21" xfId="44" applyNumberFormat="1" applyFont="1" applyFill="1" applyBorder="1" applyAlignment="1" applyProtection="1">
      <alignment horizontal="right"/>
      <protection locked="0"/>
    </xf>
    <xf numFmtId="0" fontId="13" fillId="0" borderId="21" xfId="61" applyFont="1" applyBorder="1">
      <alignment/>
      <protection/>
    </xf>
    <xf numFmtId="0" fontId="9" fillId="0" borderId="24" xfId="60" applyFont="1" applyBorder="1" applyAlignment="1">
      <alignment horizontal="left"/>
      <protection/>
    </xf>
    <xf numFmtId="0" fontId="2" fillId="0" borderId="13" xfId="58" applyBorder="1" applyAlignment="1">
      <alignment horizontal="left"/>
      <protection/>
    </xf>
    <xf numFmtId="164" fontId="12" fillId="0" borderId="25" xfId="44" applyNumberFormat="1" applyFont="1" applyBorder="1" applyAlignment="1" applyProtection="1">
      <alignment horizontal="right"/>
      <protection locked="0"/>
    </xf>
    <xf numFmtId="164" fontId="7" fillId="38" borderId="16" xfId="44" applyNumberFormat="1" applyFont="1" applyFill="1" applyBorder="1" applyAlignment="1" applyProtection="1">
      <alignment horizontal="right"/>
      <protection locked="0"/>
    </xf>
    <xf numFmtId="0" fontId="15" fillId="0" borderId="0" xfId="60" applyFont="1">
      <alignment/>
      <protection/>
    </xf>
    <xf numFmtId="164" fontId="7" fillId="39" borderId="12" xfId="44" applyNumberFormat="1" applyFont="1" applyFill="1" applyBorder="1" applyAlignment="1" applyProtection="1">
      <alignment horizontal="right"/>
      <protection/>
    </xf>
    <xf numFmtId="164" fontId="12" fillId="39" borderId="18" xfId="44" applyNumberFormat="1" applyFont="1" applyFill="1" applyBorder="1" applyAlignment="1" applyProtection="1">
      <alignment horizontal="right"/>
      <protection locked="0"/>
    </xf>
    <xf numFmtId="0" fontId="9" fillId="38" borderId="17" xfId="60" applyFont="1" applyFill="1" applyBorder="1" applyAlignment="1">
      <alignment horizontal="left"/>
      <protection/>
    </xf>
    <xf numFmtId="0" fontId="2" fillId="38" borderId="22" xfId="58" applyFont="1" applyFill="1" applyBorder="1" applyAlignment="1">
      <alignment horizontal="left"/>
      <protection/>
    </xf>
    <xf numFmtId="164" fontId="12" fillId="38" borderId="18" xfId="44" applyNumberFormat="1" applyFont="1" applyFill="1" applyBorder="1" applyAlignment="1" applyProtection="1">
      <alignment horizontal="right"/>
      <protection locked="0"/>
    </xf>
    <xf numFmtId="0" fontId="13" fillId="0" borderId="11" xfId="61" applyFont="1" applyBorder="1">
      <alignment/>
      <protection/>
    </xf>
    <xf numFmtId="164" fontId="12" fillId="0" borderId="11" xfId="44" applyNumberFormat="1" applyFont="1" applyBorder="1" applyAlignment="1" applyProtection="1">
      <alignment horizontal="right"/>
      <protection/>
    </xf>
    <xf numFmtId="164" fontId="12" fillId="0" borderId="21" xfId="44" applyNumberFormat="1" applyFont="1" applyBorder="1" applyAlignment="1" applyProtection="1">
      <alignment horizontal="right"/>
      <protection/>
    </xf>
    <xf numFmtId="0" fontId="9" fillId="0" borderId="21" xfId="61" applyFont="1" applyBorder="1">
      <alignment/>
      <protection/>
    </xf>
    <xf numFmtId="0" fontId="2" fillId="0" borderId="0" xfId="58" applyBorder="1" applyAlignment="1">
      <alignment/>
      <protection/>
    </xf>
    <xf numFmtId="164" fontId="12" fillId="0" borderId="25" xfId="44" applyNumberFormat="1" applyFont="1" applyFill="1" applyBorder="1" applyAlignment="1" applyProtection="1">
      <alignment horizontal="right"/>
      <protection locked="0"/>
    </xf>
    <xf numFmtId="164" fontId="12" fillId="0" borderId="25" xfId="44" applyNumberFormat="1" applyFont="1" applyBorder="1" applyAlignment="1" applyProtection="1">
      <alignment horizontal="right"/>
      <protection/>
    </xf>
    <xf numFmtId="0" fontId="10" fillId="39" borderId="18" xfId="60" applyFont="1" applyFill="1" applyBorder="1" applyAlignment="1">
      <alignment horizontal="left"/>
      <protection/>
    </xf>
    <xf numFmtId="164" fontId="7" fillId="39" borderId="18" xfId="44" applyNumberFormat="1" applyFont="1" applyFill="1" applyBorder="1" applyAlignment="1" applyProtection="1">
      <alignment horizontal="right"/>
      <protection locked="0"/>
    </xf>
    <xf numFmtId="0" fontId="9" fillId="38" borderId="18" xfId="60" applyFont="1" applyFill="1" applyBorder="1" applyAlignment="1">
      <alignment horizontal="left"/>
      <protection/>
    </xf>
    <xf numFmtId="164" fontId="12" fillId="38" borderId="16" xfId="44" applyNumberFormat="1" applyFont="1" applyFill="1" applyBorder="1" applyAlignment="1" applyProtection="1">
      <alignment horizontal="right"/>
      <protection locked="0"/>
    </xf>
    <xf numFmtId="164" fontId="7" fillId="40" borderId="16" xfId="44" applyNumberFormat="1" applyFont="1" applyFill="1" applyBorder="1" applyAlignment="1" applyProtection="1">
      <alignment horizontal="right"/>
      <protection/>
    </xf>
    <xf numFmtId="0" fontId="10" fillId="38" borderId="17" xfId="60" applyFont="1" applyFill="1" applyBorder="1" applyAlignment="1">
      <alignment horizontal="left"/>
      <protection/>
    </xf>
    <xf numFmtId="0" fontId="2" fillId="38" borderId="22" xfId="60" applyFont="1" applyFill="1" applyBorder="1" applyAlignment="1">
      <alignment horizontal="left"/>
      <protection/>
    </xf>
    <xf numFmtId="0" fontId="2" fillId="38" borderId="16" xfId="60" applyFont="1" applyFill="1" applyBorder="1" applyAlignment="1">
      <alignment horizontal="left"/>
      <protection/>
    </xf>
    <xf numFmtId="164" fontId="7" fillId="38" borderId="16" xfId="44" applyNumberFormat="1" applyFont="1" applyFill="1" applyBorder="1" applyAlignment="1" applyProtection="1">
      <alignment horizontal="right"/>
      <protection/>
    </xf>
    <xf numFmtId="0" fontId="2" fillId="38" borderId="0" xfId="60" applyFill="1">
      <alignment/>
      <protection/>
    </xf>
    <xf numFmtId="0" fontId="9" fillId="38" borderId="19" xfId="60" applyFont="1" applyFill="1" applyBorder="1" applyAlignment="1">
      <alignment horizontal="left"/>
      <protection/>
    </xf>
    <xf numFmtId="0" fontId="2" fillId="38" borderId="20" xfId="60" applyFont="1" applyFill="1" applyBorder="1" applyAlignment="1">
      <alignment horizontal="left"/>
      <protection/>
    </xf>
    <xf numFmtId="0" fontId="2" fillId="38" borderId="23" xfId="60" applyFont="1" applyFill="1" applyBorder="1" applyAlignment="1">
      <alignment horizontal="left"/>
      <protection/>
    </xf>
    <xf numFmtId="164" fontId="12" fillId="38" borderId="23" xfId="44" applyNumberFormat="1" applyFont="1" applyFill="1" applyBorder="1" applyAlignment="1" applyProtection="1">
      <alignment horizontal="right"/>
      <protection/>
    </xf>
    <xf numFmtId="0" fontId="9" fillId="38" borderId="24" xfId="60" applyFont="1" applyFill="1" applyBorder="1" applyAlignment="1">
      <alignment horizontal="left"/>
      <protection/>
    </xf>
    <xf numFmtId="0" fontId="2" fillId="38" borderId="10" xfId="60" applyFont="1" applyFill="1" applyBorder="1" applyAlignment="1">
      <alignment horizontal="left"/>
      <protection/>
    </xf>
    <xf numFmtId="0" fontId="2" fillId="38" borderId="13" xfId="60" applyFont="1" applyFill="1" applyBorder="1" applyAlignment="1">
      <alignment horizontal="left"/>
      <protection/>
    </xf>
    <xf numFmtId="164" fontId="12" fillId="38" borderId="13" xfId="44" applyNumberFormat="1" applyFont="1" applyFill="1" applyBorder="1" applyAlignment="1" applyProtection="1">
      <alignment horizontal="right"/>
      <protection/>
    </xf>
    <xf numFmtId="164" fontId="7" fillId="34" borderId="16" xfId="44" applyNumberFormat="1" applyFont="1" applyFill="1" applyBorder="1" applyAlignment="1" applyProtection="1">
      <alignment horizontal="right"/>
      <protection/>
    </xf>
    <xf numFmtId="164" fontId="7" fillId="0" borderId="16" xfId="44" applyNumberFormat="1" applyFont="1" applyBorder="1" applyAlignment="1" applyProtection="1">
      <alignment horizontal="right"/>
      <protection/>
    </xf>
    <xf numFmtId="164" fontId="12" fillId="34" borderId="16" xfId="44" applyNumberFormat="1" applyFont="1" applyFill="1" applyBorder="1" applyAlignment="1" applyProtection="1">
      <alignment horizontal="right"/>
      <protection locked="0"/>
    </xf>
    <xf numFmtId="0" fontId="9" fillId="0" borderId="0" xfId="60" applyFont="1" applyAlignment="1">
      <alignment horizontal="left"/>
      <protection/>
    </xf>
    <xf numFmtId="0" fontId="2" fillId="0" borderId="0" xfId="60" applyProtection="1">
      <alignment/>
      <protection locked="0"/>
    </xf>
    <xf numFmtId="0" fontId="3" fillId="0" borderId="0" xfId="60" applyFont="1" applyBorder="1" applyAlignment="1" applyProtection="1">
      <alignment horizontal="left"/>
      <protection/>
    </xf>
    <xf numFmtId="0" fontId="2" fillId="0" borderId="0" xfId="60" applyAlignment="1">
      <alignment/>
      <protection/>
    </xf>
    <xf numFmtId="0" fontId="2" fillId="0" borderId="0" xfId="60" applyFont="1" applyProtection="1">
      <alignment/>
      <protection/>
    </xf>
    <xf numFmtId="0" fontId="2" fillId="0" borderId="0" xfId="60" applyFont="1" applyProtection="1">
      <alignment/>
      <protection locked="0"/>
    </xf>
    <xf numFmtId="0" fontId="14" fillId="0" borderId="0" xfId="60" applyFont="1" applyBorder="1" applyAlignment="1" applyProtection="1">
      <alignment/>
      <protection/>
    </xf>
    <xf numFmtId="0" fontId="12" fillId="0" borderId="0" xfId="60" applyFont="1" applyBorder="1" applyAlignment="1" applyProtection="1">
      <alignment/>
      <protection/>
    </xf>
    <xf numFmtId="0" fontId="12" fillId="0" borderId="0" xfId="60" applyFont="1" applyAlignment="1">
      <alignment/>
      <protection/>
    </xf>
    <xf numFmtId="0" fontId="12" fillId="0" borderId="0" xfId="60" applyFont="1" applyProtection="1">
      <alignment/>
      <protection locked="0"/>
    </xf>
    <xf numFmtId="0" fontId="4" fillId="0" borderId="0" xfId="60" applyFont="1" applyProtection="1">
      <alignment/>
      <protection locked="0"/>
    </xf>
    <xf numFmtId="0" fontId="12" fillId="0" borderId="0" xfId="60" applyFont="1" applyProtection="1">
      <alignment/>
      <protection/>
    </xf>
    <xf numFmtId="0" fontId="9" fillId="0" borderId="0" xfId="60" applyFont="1" applyProtection="1">
      <alignment/>
      <protection locked="0"/>
    </xf>
    <xf numFmtId="0" fontId="17" fillId="40" borderId="26" xfId="60" applyFont="1" applyFill="1" applyBorder="1" applyAlignment="1" applyProtection="1">
      <alignment horizontal="center"/>
      <protection locked="0"/>
    </xf>
    <xf numFmtId="0" fontId="17" fillId="40" borderId="21" xfId="60" applyFont="1" applyFill="1" applyBorder="1" applyAlignment="1" applyProtection="1">
      <alignment horizontal="center"/>
      <protection locked="0"/>
    </xf>
    <xf numFmtId="3" fontId="14" fillId="40" borderId="21" xfId="60" applyNumberFormat="1" applyFont="1" applyFill="1" applyBorder="1" applyAlignment="1" applyProtection="1">
      <alignment horizontal="center"/>
      <protection/>
    </xf>
    <xf numFmtId="0" fontId="14" fillId="40" borderId="27" xfId="60" applyFont="1" applyFill="1" applyBorder="1" applyAlignment="1" applyProtection="1">
      <alignment horizontal="center"/>
      <protection/>
    </xf>
    <xf numFmtId="0" fontId="14" fillId="40" borderId="28" xfId="60" applyFont="1" applyFill="1" applyBorder="1" applyAlignment="1" applyProtection="1">
      <alignment horizontal="center"/>
      <protection/>
    </xf>
    <xf numFmtId="0" fontId="14" fillId="40" borderId="29" xfId="60" applyFont="1" applyFill="1" applyBorder="1" applyAlignment="1" applyProtection="1">
      <alignment horizontal="center"/>
      <protection/>
    </xf>
    <xf numFmtId="3" fontId="8" fillId="0" borderId="18" xfId="60" applyNumberFormat="1" applyFont="1" applyFill="1" applyBorder="1" applyAlignment="1" applyProtection="1">
      <alignment horizontal="right"/>
      <protection/>
    </xf>
    <xf numFmtId="3" fontId="8" fillId="0" borderId="25" xfId="60" applyNumberFormat="1" applyFont="1" applyFill="1" applyBorder="1" applyAlignment="1" applyProtection="1">
      <alignment horizontal="right"/>
      <protection locked="0"/>
    </xf>
    <xf numFmtId="3" fontId="8" fillId="0" borderId="30" xfId="60" applyNumberFormat="1" applyFont="1" applyFill="1" applyBorder="1" applyAlignment="1" applyProtection="1">
      <alignment horizontal="right"/>
      <protection locked="0"/>
    </xf>
    <xf numFmtId="3" fontId="8" fillId="0" borderId="18" xfId="60" applyNumberFormat="1" applyFont="1" applyFill="1" applyBorder="1" applyAlignment="1" applyProtection="1">
      <alignment horizontal="right"/>
      <protection locked="0"/>
    </xf>
    <xf numFmtId="3" fontId="8" fillId="0" borderId="31" xfId="60" applyNumberFormat="1" applyFont="1" applyFill="1" applyBorder="1" applyAlignment="1" applyProtection="1">
      <alignment horizontal="right"/>
      <protection locked="0"/>
    </xf>
    <xf numFmtId="3" fontId="8" fillId="0" borderId="11" xfId="60" applyNumberFormat="1" applyFont="1" applyFill="1" applyBorder="1" applyAlignment="1" applyProtection="1">
      <alignment horizontal="right"/>
      <protection/>
    </xf>
    <xf numFmtId="3" fontId="8" fillId="0" borderId="23" xfId="60" applyNumberFormat="1" applyFont="1" applyFill="1" applyBorder="1" applyAlignment="1" applyProtection="1">
      <alignment horizontal="right"/>
      <protection/>
    </xf>
    <xf numFmtId="3" fontId="8" fillId="0" borderId="32" xfId="60" applyNumberFormat="1" applyFont="1" applyFill="1" applyBorder="1" applyAlignment="1" applyProtection="1">
      <alignment horizontal="right"/>
      <protection/>
    </xf>
    <xf numFmtId="0" fontId="18" fillId="0" borderId="33" xfId="60" applyFont="1" applyBorder="1" applyAlignment="1" applyProtection="1">
      <alignment horizontal="left"/>
      <protection locked="0"/>
    </xf>
    <xf numFmtId="0" fontId="18" fillId="0" borderId="0" xfId="60" applyFont="1" applyBorder="1" applyAlignment="1" applyProtection="1">
      <alignment horizontal="left"/>
      <protection locked="0"/>
    </xf>
    <xf numFmtId="0" fontId="18" fillId="0" borderId="15" xfId="60" applyFont="1" applyBorder="1" applyAlignment="1" applyProtection="1">
      <alignment horizontal="left"/>
      <protection locked="0"/>
    </xf>
    <xf numFmtId="3" fontId="8" fillId="0" borderId="21" xfId="60" applyNumberFormat="1" applyFont="1" applyFill="1" applyBorder="1" applyAlignment="1" applyProtection="1">
      <alignment horizontal="right"/>
      <protection/>
    </xf>
    <xf numFmtId="3" fontId="8" fillId="0" borderId="21" xfId="60" applyNumberFormat="1" applyFont="1" applyFill="1" applyBorder="1" applyAlignment="1" applyProtection="1">
      <alignment horizontal="right"/>
      <protection locked="0"/>
    </xf>
    <xf numFmtId="3" fontId="8" fillId="0" borderId="34" xfId="60" applyNumberFormat="1" applyFont="1" applyFill="1" applyBorder="1" applyAlignment="1" applyProtection="1">
      <alignment horizontal="right"/>
      <protection locked="0"/>
    </xf>
    <xf numFmtId="3" fontId="8" fillId="0" borderId="35" xfId="60" applyNumberFormat="1" applyFont="1" applyFill="1" applyBorder="1" applyAlignment="1" applyProtection="1">
      <alignment horizontal="right"/>
      <protection/>
    </xf>
    <xf numFmtId="3" fontId="14" fillId="39" borderId="36" xfId="60" applyNumberFormat="1" applyFont="1" applyFill="1" applyBorder="1" applyAlignment="1" applyProtection="1">
      <alignment horizontal="right"/>
      <protection/>
    </xf>
    <xf numFmtId="3" fontId="14" fillId="39" borderId="26" xfId="60" applyNumberFormat="1" applyFont="1" applyFill="1" applyBorder="1" applyAlignment="1" applyProtection="1">
      <alignment horizontal="right"/>
      <protection/>
    </xf>
    <xf numFmtId="3" fontId="14" fillId="39" borderId="37" xfId="60" applyNumberFormat="1" applyFont="1" applyFill="1" applyBorder="1" applyAlignment="1" applyProtection="1">
      <alignment horizontal="right"/>
      <protection/>
    </xf>
    <xf numFmtId="3" fontId="14" fillId="39" borderId="38" xfId="60" applyNumberFormat="1" applyFont="1" applyFill="1" applyBorder="1" applyAlignment="1" applyProtection="1">
      <alignment horizontal="right"/>
      <protection/>
    </xf>
    <xf numFmtId="3" fontId="14" fillId="39" borderId="39" xfId="60" applyNumberFormat="1" applyFont="1" applyFill="1" applyBorder="1" applyAlignment="1" applyProtection="1">
      <alignment horizontal="right"/>
      <protection/>
    </xf>
    <xf numFmtId="0" fontId="8" fillId="0" borderId="21" xfId="60" applyFont="1" applyFill="1" applyBorder="1" applyAlignment="1" applyProtection="1">
      <alignment horizontal="right"/>
      <protection locked="0"/>
    </xf>
    <xf numFmtId="0" fontId="8" fillId="0" borderId="34" xfId="60" applyFont="1" applyFill="1" applyBorder="1" applyAlignment="1" applyProtection="1">
      <alignment horizontal="right"/>
      <protection locked="0"/>
    </xf>
    <xf numFmtId="3" fontId="8" fillId="0" borderId="25" xfId="60" applyNumberFormat="1" applyFont="1" applyFill="1" applyBorder="1" applyAlignment="1" applyProtection="1">
      <alignment horizontal="right"/>
      <protection/>
    </xf>
    <xf numFmtId="3" fontId="14" fillId="39" borderId="18" xfId="60" applyNumberFormat="1" applyFont="1" applyFill="1" applyBorder="1" applyAlignment="1" applyProtection="1">
      <alignment horizontal="right"/>
      <protection/>
    </xf>
    <xf numFmtId="3" fontId="14" fillId="39" borderId="31" xfId="60" applyNumberFormat="1" applyFont="1" applyFill="1" applyBorder="1" applyAlignment="1" applyProtection="1">
      <alignment horizontal="right"/>
      <protection/>
    </xf>
    <xf numFmtId="3" fontId="8" fillId="0" borderId="11" xfId="60" applyNumberFormat="1" applyFont="1" applyFill="1" applyBorder="1" applyAlignment="1" applyProtection="1">
      <alignment horizontal="right"/>
      <protection locked="0"/>
    </xf>
    <xf numFmtId="3" fontId="8" fillId="0" borderId="40" xfId="60" applyNumberFormat="1" applyFont="1" applyFill="1" applyBorder="1" applyAlignment="1" applyProtection="1">
      <alignment horizontal="right"/>
      <protection locked="0"/>
    </xf>
    <xf numFmtId="0" fontId="8" fillId="0" borderId="21" xfId="60" applyFont="1" applyFill="1" applyBorder="1" applyAlignment="1" applyProtection="1">
      <alignment horizontal="right"/>
      <protection locked="0"/>
    </xf>
    <xf numFmtId="0" fontId="8" fillId="0" borderId="34" xfId="60" applyFont="1" applyFill="1" applyBorder="1" applyAlignment="1" applyProtection="1">
      <alignment horizontal="right"/>
      <protection locked="0"/>
    </xf>
    <xf numFmtId="3" fontId="8" fillId="0" borderId="21" xfId="60" applyNumberFormat="1" applyFont="1" applyFill="1" applyBorder="1" applyAlignment="1" applyProtection="1">
      <alignment horizontal="right"/>
      <protection locked="0"/>
    </xf>
    <xf numFmtId="3" fontId="8" fillId="0" borderId="34" xfId="60" applyNumberFormat="1" applyFont="1" applyFill="1" applyBorder="1" applyAlignment="1" applyProtection="1">
      <alignment horizontal="right"/>
      <protection locked="0"/>
    </xf>
    <xf numFmtId="0" fontId="17" fillId="39" borderId="41" xfId="60" applyFont="1" applyFill="1" applyBorder="1" applyAlignment="1" applyProtection="1">
      <alignment horizontal="left"/>
      <protection locked="0"/>
    </xf>
    <xf numFmtId="0" fontId="17" fillId="39" borderId="22" xfId="60" applyFont="1" applyFill="1" applyBorder="1" applyAlignment="1" applyProtection="1">
      <alignment horizontal="left"/>
      <protection locked="0"/>
    </xf>
    <xf numFmtId="0" fontId="17" fillId="39" borderId="16" xfId="60" applyFont="1" applyFill="1" applyBorder="1" applyAlignment="1" applyProtection="1">
      <alignment horizontal="left"/>
      <protection locked="0"/>
    </xf>
    <xf numFmtId="3" fontId="8" fillId="0" borderId="18" xfId="60" applyNumberFormat="1" applyFont="1" applyFill="1" applyBorder="1" applyAlignment="1" applyProtection="1">
      <alignment horizontal="right"/>
      <protection/>
    </xf>
    <xf numFmtId="3" fontId="8" fillId="0" borderId="31" xfId="60" applyNumberFormat="1" applyFont="1" applyFill="1" applyBorder="1" applyAlignment="1" applyProtection="1">
      <alignment horizontal="right"/>
      <protection/>
    </xf>
    <xf numFmtId="0" fontId="18" fillId="0" borderId="41" xfId="60" applyFont="1" applyBorder="1" applyAlignment="1" applyProtection="1">
      <alignment horizontal="left"/>
      <protection locked="0"/>
    </xf>
    <xf numFmtId="0" fontId="8" fillId="0" borderId="18" xfId="60" applyFont="1" applyFill="1" applyBorder="1" applyAlignment="1" applyProtection="1">
      <alignment horizontal="right"/>
      <protection locked="0"/>
    </xf>
    <xf numFmtId="0" fontId="8" fillId="0" borderId="31" xfId="60" applyFont="1" applyFill="1" applyBorder="1" applyAlignment="1" applyProtection="1">
      <alignment horizontal="right"/>
      <protection locked="0"/>
    </xf>
    <xf numFmtId="0" fontId="8" fillId="0" borderId="11" xfId="60" applyFont="1" applyFill="1" applyBorder="1" applyAlignment="1" applyProtection="1">
      <alignment horizontal="right"/>
      <protection locked="0"/>
    </xf>
    <xf numFmtId="0" fontId="18" fillId="0" borderId="42" xfId="60" applyFont="1" applyBorder="1" applyAlignment="1" applyProtection="1">
      <alignment horizontal="left"/>
      <protection locked="0"/>
    </xf>
    <xf numFmtId="0" fontId="8" fillId="0" borderId="25" xfId="60" applyFont="1" applyFill="1" applyBorder="1" applyAlignment="1" applyProtection="1">
      <alignment horizontal="right"/>
      <protection locked="0"/>
    </xf>
    <xf numFmtId="3" fontId="8" fillId="0" borderId="30" xfId="60" applyNumberFormat="1" applyFont="1" applyFill="1" applyBorder="1" applyAlignment="1" applyProtection="1">
      <alignment horizontal="right"/>
      <protection locked="0"/>
    </xf>
    <xf numFmtId="0" fontId="8" fillId="0" borderId="11" xfId="60" applyFont="1" applyFill="1" applyBorder="1" applyAlignment="1" applyProtection="1">
      <alignment horizontal="right"/>
      <protection locked="0"/>
    </xf>
    <xf numFmtId="0" fontId="8" fillId="0" borderId="40" xfId="60" applyFont="1" applyFill="1" applyBorder="1" applyAlignment="1" applyProtection="1">
      <alignment horizontal="right"/>
      <protection locked="0"/>
    </xf>
    <xf numFmtId="0" fontId="8" fillId="0" borderId="30" xfId="60" applyFont="1" applyFill="1" applyBorder="1" applyAlignment="1" applyProtection="1">
      <alignment horizontal="right"/>
      <protection locked="0"/>
    </xf>
    <xf numFmtId="0" fontId="18" fillId="0" borderId="22" xfId="60" applyFont="1" applyBorder="1" applyAlignment="1" applyProtection="1">
      <alignment horizontal="left"/>
      <protection locked="0"/>
    </xf>
    <xf numFmtId="0" fontId="18" fillId="0" borderId="16" xfId="60" applyFont="1" applyBorder="1" applyAlignment="1" applyProtection="1">
      <alignment horizontal="left"/>
      <protection locked="0"/>
    </xf>
    <xf numFmtId="0" fontId="8" fillId="38" borderId="18" xfId="60" applyFont="1" applyFill="1" applyBorder="1" applyAlignment="1" applyProtection="1">
      <alignment horizontal="right"/>
      <protection locked="0"/>
    </xf>
    <xf numFmtId="0" fontId="8" fillId="38" borderId="31" xfId="60" applyFont="1" applyFill="1" applyBorder="1" applyAlignment="1" applyProtection="1">
      <alignment horizontal="right"/>
      <protection locked="0"/>
    </xf>
    <xf numFmtId="3" fontId="14" fillId="39" borderId="25" xfId="60" applyNumberFormat="1" applyFont="1" applyFill="1" applyBorder="1" applyAlignment="1" applyProtection="1">
      <alignment horizontal="right"/>
      <protection/>
    </xf>
    <xf numFmtId="3" fontId="15" fillId="39" borderId="18" xfId="60" applyNumberFormat="1" applyFont="1" applyFill="1" applyBorder="1" applyAlignment="1" applyProtection="1">
      <alignment horizontal="right"/>
      <protection/>
    </xf>
    <xf numFmtId="3" fontId="15" fillId="39" borderId="31" xfId="60" applyNumberFormat="1" applyFont="1" applyFill="1" applyBorder="1" applyAlignment="1" applyProtection="1">
      <alignment horizontal="right"/>
      <protection/>
    </xf>
    <xf numFmtId="3" fontId="2" fillId="0" borderId="11" xfId="60" applyNumberFormat="1" applyFont="1" applyFill="1" applyBorder="1" applyAlignment="1" applyProtection="1">
      <alignment horizontal="right"/>
      <protection locked="0"/>
    </xf>
    <xf numFmtId="0" fontId="2" fillId="0" borderId="11" xfId="60" applyFont="1" applyFill="1" applyBorder="1" applyAlignment="1" applyProtection="1">
      <alignment horizontal="right"/>
      <protection locked="0"/>
    </xf>
    <xf numFmtId="0" fontId="2" fillId="0" borderId="40" xfId="60" applyFont="1" applyFill="1" applyBorder="1" applyAlignment="1" applyProtection="1">
      <alignment horizontal="right"/>
      <protection locked="0"/>
    </xf>
    <xf numFmtId="3" fontId="2" fillId="0" borderId="21" xfId="60" applyNumberFormat="1" applyFont="1" applyFill="1" applyBorder="1" applyAlignment="1" applyProtection="1">
      <alignment horizontal="right"/>
      <protection locked="0"/>
    </xf>
    <xf numFmtId="0" fontId="2" fillId="0" borderId="34" xfId="60" applyFont="1" applyFill="1" applyBorder="1" applyAlignment="1" applyProtection="1">
      <alignment horizontal="right"/>
      <protection locked="0"/>
    </xf>
    <xf numFmtId="3" fontId="2" fillId="0" borderId="11" xfId="60" applyNumberFormat="1" applyFont="1" applyFill="1" applyBorder="1" applyAlignment="1" applyProtection="1">
      <alignment horizontal="right"/>
      <protection/>
    </xf>
    <xf numFmtId="3" fontId="2" fillId="0" borderId="40" xfId="60" applyNumberFormat="1" applyFont="1" applyFill="1" applyBorder="1" applyAlignment="1" applyProtection="1">
      <alignment horizontal="right"/>
      <protection/>
    </xf>
    <xf numFmtId="3" fontId="2" fillId="0" borderId="21" xfId="60" applyNumberFormat="1" applyFont="1" applyFill="1" applyBorder="1" applyAlignment="1" applyProtection="1">
      <alignment horizontal="right"/>
      <protection/>
    </xf>
    <xf numFmtId="3" fontId="2" fillId="0" borderId="34" xfId="60" applyNumberFormat="1" applyFont="1" applyFill="1" applyBorder="1" applyAlignment="1" applyProtection="1">
      <alignment horizontal="right"/>
      <protection/>
    </xf>
    <xf numFmtId="0" fontId="2" fillId="0" borderId="21" xfId="60" applyFont="1" applyFill="1" applyBorder="1" applyAlignment="1" applyProtection="1">
      <alignment horizontal="right"/>
      <protection locked="0"/>
    </xf>
    <xf numFmtId="3" fontId="2" fillId="38" borderId="34" xfId="60" applyNumberFormat="1" applyFont="1" applyFill="1" applyBorder="1" applyAlignment="1" applyProtection="1">
      <alignment horizontal="right"/>
      <protection/>
    </xf>
    <xf numFmtId="0" fontId="13" fillId="0" borderId="43" xfId="61" applyFont="1" applyBorder="1">
      <alignment/>
      <protection/>
    </xf>
    <xf numFmtId="3" fontId="14" fillId="40" borderId="44" xfId="60" applyNumberFormat="1" applyFont="1" applyFill="1" applyBorder="1" applyAlignment="1" applyProtection="1">
      <alignment horizontal="right"/>
      <protection/>
    </xf>
    <xf numFmtId="3" fontId="15" fillId="40" borderId="44" xfId="60" applyNumberFormat="1" applyFont="1" applyFill="1" applyBorder="1" applyAlignment="1" applyProtection="1">
      <alignment horizontal="right"/>
      <protection/>
    </xf>
    <xf numFmtId="3" fontId="15" fillId="40" borderId="45" xfId="60" applyNumberFormat="1" applyFont="1" applyFill="1" applyBorder="1" applyAlignment="1" applyProtection="1">
      <alignment horizontal="right"/>
      <protection/>
    </xf>
    <xf numFmtId="0" fontId="2" fillId="0" borderId="26" xfId="60" applyFont="1" applyFill="1" applyBorder="1" applyAlignment="1" applyProtection="1">
      <alignment horizontal="right"/>
      <protection locked="0"/>
    </xf>
    <xf numFmtId="3" fontId="2" fillId="0" borderId="26" xfId="60" applyNumberFormat="1" applyFont="1" applyFill="1" applyBorder="1" applyAlignment="1" applyProtection="1">
      <alignment horizontal="right"/>
      <protection locked="0"/>
    </xf>
    <xf numFmtId="3" fontId="2" fillId="38" borderId="37" xfId="60" applyNumberFormat="1" applyFont="1" applyFill="1" applyBorder="1" applyAlignment="1" applyProtection="1">
      <alignment horizontal="right"/>
      <protection locked="0"/>
    </xf>
    <xf numFmtId="3" fontId="14" fillId="36" borderId="18" xfId="60" applyNumberFormat="1" applyFont="1" applyFill="1" applyBorder="1" applyAlignment="1" applyProtection="1">
      <alignment horizontal="right"/>
      <protection/>
    </xf>
    <xf numFmtId="3" fontId="15" fillId="36" borderId="18" xfId="60" applyNumberFormat="1" applyFont="1" applyFill="1" applyBorder="1" applyAlignment="1" applyProtection="1">
      <alignment horizontal="right"/>
      <protection/>
    </xf>
    <xf numFmtId="3" fontId="15" fillId="36" borderId="31" xfId="60" applyNumberFormat="1" applyFont="1" applyFill="1" applyBorder="1" applyAlignment="1" applyProtection="1">
      <alignment horizontal="right"/>
      <protection/>
    </xf>
    <xf numFmtId="0" fontId="17" fillId="39" borderId="41" xfId="60" applyFont="1" applyFill="1" applyBorder="1" applyProtection="1">
      <alignment/>
      <protection locked="0"/>
    </xf>
    <xf numFmtId="0" fontId="17" fillId="39" borderId="22" xfId="60" applyFont="1" applyFill="1" applyBorder="1" applyProtection="1">
      <alignment/>
      <protection locked="0"/>
    </xf>
    <xf numFmtId="0" fontId="17" fillId="39" borderId="16" xfId="60" applyFont="1" applyFill="1" applyBorder="1" applyProtection="1">
      <alignment/>
      <protection locked="0"/>
    </xf>
    <xf numFmtId="3" fontId="2" fillId="0" borderId="34" xfId="60" applyNumberFormat="1" applyFont="1" applyFill="1" applyBorder="1" applyAlignment="1" applyProtection="1">
      <alignment horizontal="right"/>
      <protection locked="0"/>
    </xf>
    <xf numFmtId="3" fontId="8" fillId="39" borderId="18" xfId="60" applyNumberFormat="1" applyFont="1" applyFill="1" applyBorder="1" applyAlignment="1" applyProtection="1">
      <alignment horizontal="right"/>
      <protection/>
    </xf>
    <xf numFmtId="3" fontId="2" fillId="39" borderId="18" xfId="60" applyNumberFormat="1" applyFont="1" applyFill="1" applyBorder="1" applyAlignment="1" applyProtection="1">
      <alignment horizontal="right"/>
      <protection/>
    </xf>
    <xf numFmtId="3" fontId="2" fillId="39" borderId="31" xfId="60" applyNumberFormat="1" applyFont="1" applyFill="1" applyBorder="1" applyAlignment="1" applyProtection="1">
      <alignment horizontal="right"/>
      <protection/>
    </xf>
    <xf numFmtId="0" fontId="9" fillId="0" borderId="33" xfId="61" applyFont="1" applyBorder="1" applyAlignment="1">
      <alignment/>
      <protection/>
    </xf>
    <xf numFmtId="0" fontId="2" fillId="0" borderId="21" xfId="60" applyBorder="1" applyProtection="1">
      <alignment/>
      <protection locked="0"/>
    </xf>
    <xf numFmtId="0" fontId="17" fillId="35" borderId="41" xfId="60" applyFont="1" applyFill="1" applyBorder="1" applyAlignment="1" applyProtection="1">
      <alignment horizontal="left"/>
      <protection locked="0"/>
    </xf>
    <xf numFmtId="0" fontId="17" fillId="35" borderId="22" xfId="60" applyFont="1" applyFill="1" applyBorder="1" applyAlignment="1" applyProtection="1">
      <alignment horizontal="left"/>
      <protection locked="0"/>
    </xf>
    <xf numFmtId="0" fontId="17" fillId="35" borderId="16" xfId="60" applyFont="1" applyFill="1" applyBorder="1" applyAlignment="1" applyProtection="1">
      <alignment horizontal="left"/>
      <protection locked="0"/>
    </xf>
    <xf numFmtId="3" fontId="14" fillId="35" borderId="18" xfId="60" applyNumberFormat="1" applyFont="1" applyFill="1" applyBorder="1" applyAlignment="1" applyProtection="1">
      <alignment horizontal="right"/>
      <protection/>
    </xf>
    <xf numFmtId="3" fontId="14" fillId="35" borderId="31" xfId="60" applyNumberFormat="1" applyFont="1" applyFill="1" applyBorder="1" applyAlignment="1" applyProtection="1">
      <alignment horizontal="right"/>
      <protection/>
    </xf>
    <xf numFmtId="3" fontId="14" fillId="40" borderId="18" xfId="60" applyNumberFormat="1" applyFont="1" applyFill="1" applyBorder="1" applyAlignment="1" applyProtection="1">
      <alignment horizontal="right"/>
      <protection/>
    </xf>
    <xf numFmtId="3" fontId="15" fillId="40" borderId="31" xfId="60" applyNumberFormat="1" applyFont="1" applyFill="1" applyBorder="1" applyAlignment="1" applyProtection="1">
      <alignment horizontal="right"/>
      <protection/>
    </xf>
    <xf numFmtId="3" fontId="2" fillId="0" borderId="40" xfId="60" applyNumberFormat="1" applyFont="1" applyFill="1" applyBorder="1" applyAlignment="1" applyProtection="1">
      <alignment horizontal="right"/>
      <protection locked="0"/>
    </xf>
    <xf numFmtId="3" fontId="2" fillId="0" borderId="34" xfId="60" applyNumberFormat="1" applyFill="1" applyBorder="1" applyAlignment="1" applyProtection="1">
      <alignment horizontal="right"/>
      <protection locked="0"/>
    </xf>
    <xf numFmtId="0" fontId="18" fillId="0" borderId="21" xfId="60" applyFont="1" applyBorder="1" applyAlignment="1" applyProtection="1">
      <alignment horizontal="left"/>
      <protection locked="0"/>
    </xf>
    <xf numFmtId="3" fontId="2" fillId="0" borderId="21" xfId="60" applyNumberFormat="1" applyFill="1" applyBorder="1" applyAlignment="1" applyProtection="1">
      <alignment horizontal="right"/>
      <protection locked="0"/>
    </xf>
    <xf numFmtId="0" fontId="14" fillId="39" borderId="18" xfId="60" applyFont="1" applyFill="1" applyBorder="1" applyAlignment="1" applyProtection="1">
      <alignment horizontal="right"/>
      <protection locked="0"/>
    </xf>
    <xf numFmtId="0" fontId="14" fillId="39" borderId="31" xfId="60" applyFont="1" applyFill="1" applyBorder="1" applyAlignment="1" applyProtection="1">
      <alignment horizontal="right"/>
      <protection locked="0"/>
    </xf>
    <xf numFmtId="3" fontId="8" fillId="0" borderId="40" xfId="60" applyNumberFormat="1" applyFont="1" applyFill="1" applyBorder="1" applyAlignment="1" applyProtection="1">
      <alignment horizontal="right"/>
      <protection locked="0"/>
    </xf>
    <xf numFmtId="0" fontId="13" fillId="0" borderId="34" xfId="61" applyFont="1" applyFill="1" applyBorder="1">
      <alignment/>
      <protection/>
    </xf>
    <xf numFmtId="0" fontId="10" fillId="39" borderId="41" xfId="61" applyFont="1" applyFill="1" applyBorder="1" applyAlignment="1">
      <alignment/>
      <protection/>
    </xf>
    <xf numFmtId="0" fontId="15" fillId="39" borderId="22" xfId="58" applyFont="1" applyFill="1" applyBorder="1" applyAlignment="1">
      <alignment/>
      <protection/>
    </xf>
    <xf numFmtId="0" fontId="15" fillId="39" borderId="16" xfId="58" applyFont="1" applyFill="1" applyBorder="1" applyAlignment="1">
      <alignment/>
      <protection/>
    </xf>
    <xf numFmtId="3" fontId="11" fillId="39" borderId="31" xfId="61" applyNumberFormat="1" applyFont="1" applyFill="1" applyBorder="1">
      <alignment/>
      <protection/>
    </xf>
    <xf numFmtId="0" fontId="15" fillId="0" borderId="0" xfId="60" applyFont="1" applyProtection="1">
      <alignment/>
      <protection locked="0"/>
    </xf>
    <xf numFmtId="3" fontId="8" fillId="0" borderId="21" xfId="60" applyNumberFormat="1" applyFont="1" applyFill="1" applyBorder="1" applyAlignment="1" applyProtection="1">
      <alignment horizontal="right"/>
      <protection/>
    </xf>
    <xf numFmtId="0" fontId="9" fillId="0" borderId="42" xfId="61" applyFont="1" applyBorder="1" applyAlignment="1">
      <alignment/>
      <protection/>
    </xf>
    <xf numFmtId="0" fontId="2" fillId="0" borderId="10" xfId="58" applyFont="1" applyBorder="1" applyAlignment="1">
      <alignment/>
      <protection/>
    </xf>
    <xf numFmtId="0" fontId="2" fillId="0" borderId="13" xfId="58" applyFont="1" applyBorder="1" applyAlignment="1">
      <alignment/>
      <protection/>
    </xf>
    <xf numFmtId="3" fontId="15" fillId="40" borderId="17" xfId="60" applyNumberFormat="1" applyFont="1" applyFill="1" applyBorder="1" applyAlignment="1" applyProtection="1">
      <alignment horizontal="right"/>
      <protection/>
    </xf>
    <xf numFmtId="0" fontId="2" fillId="0" borderId="18" xfId="60" applyFill="1" applyBorder="1" applyAlignment="1" applyProtection="1">
      <alignment horizontal="right"/>
      <protection locked="0"/>
    </xf>
    <xf numFmtId="3" fontId="14" fillId="40" borderId="38" xfId="60" applyNumberFormat="1" applyFont="1" applyFill="1" applyBorder="1" applyAlignment="1" applyProtection="1">
      <alignment horizontal="right"/>
      <protection/>
    </xf>
    <xf numFmtId="3" fontId="15" fillId="40" borderId="38" xfId="60" applyNumberFormat="1" applyFont="1" applyFill="1" applyBorder="1" applyAlignment="1" applyProtection="1">
      <alignment horizontal="right"/>
      <protection/>
    </xf>
    <xf numFmtId="3" fontId="15" fillId="40" borderId="39" xfId="60" applyNumberFormat="1" applyFont="1" applyFill="1" applyBorder="1" applyAlignment="1" applyProtection="1">
      <alignment horizontal="right"/>
      <protection/>
    </xf>
    <xf numFmtId="3" fontId="2" fillId="0" borderId="0" xfId="60" applyNumberFormat="1" applyProtection="1">
      <alignment/>
      <protection locked="0"/>
    </xf>
    <xf numFmtId="0" fontId="13" fillId="0" borderId="0" xfId="61">
      <alignment/>
      <protection/>
    </xf>
    <xf numFmtId="0" fontId="13" fillId="0" borderId="0" xfId="61" applyFont="1">
      <alignment/>
      <protection/>
    </xf>
    <xf numFmtId="0" fontId="12" fillId="0" borderId="0" xfId="61" applyFont="1">
      <alignment/>
      <protection/>
    </xf>
    <xf numFmtId="0" fontId="9" fillId="0" borderId="0" xfId="63">
      <alignment/>
      <protection/>
    </xf>
    <xf numFmtId="0" fontId="19" fillId="0" borderId="0" xfId="61" applyFont="1">
      <alignment/>
      <protection/>
    </xf>
    <xf numFmtId="0" fontId="12" fillId="0" borderId="15" xfId="61" applyFont="1" applyBorder="1">
      <alignment/>
      <protection/>
    </xf>
    <xf numFmtId="0" fontId="11" fillId="35" borderId="18" xfId="61" applyFont="1" applyFill="1" applyBorder="1">
      <alignment/>
      <protection/>
    </xf>
    <xf numFmtId="0" fontId="8" fillId="0" borderId="18" xfId="61" applyFont="1" applyBorder="1">
      <alignment/>
      <protection/>
    </xf>
    <xf numFmtId="164" fontId="13" fillId="0" borderId="18" xfId="44" applyNumberFormat="1" applyFont="1" applyBorder="1" applyAlignment="1">
      <alignment/>
    </xf>
    <xf numFmtId="0" fontId="13" fillId="0" borderId="18" xfId="61" applyFont="1" applyBorder="1">
      <alignment/>
      <protection/>
    </xf>
    <xf numFmtId="0" fontId="9" fillId="0" borderId="18" xfId="61" applyFont="1" applyBorder="1">
      <alignment/>
      <protection/>
    </xf>
    <xf numFmtId="164" fontId="11" fillId="35" borderId="18" xfId="44" applyNumberFormat="1" applyFont="1" applyFill="1" applyBorder="1" applyAlignment="1">
      <alignment/>
    </xf>
    <xf numFmtId="0" fontId="9" fillId="0" borderId="0" xfId="62">
      <alignment/>
      <protection/>
    </xf>
    <xf numFmtId="0" fontId="7" fillId="35" borderId="11" xfId="61" applyFont="1" applyFill="1" applyBorder="1">
      <alignment/>
      <protection/>
    </xf>
    <xf numFmtId="164" fontId="13" fillId="0" borderId="18" xfId="44" applyNumberFormat="1" applyFont="1" applyFill="1" applyBorder="1" applyAlignment="1">
      <alignment/>
    </xf>
    <xf numFmtId="0" fontId="7" fillId="35" borderId="11" xfId="61" applyFont="1" applyFill="1" applyBorder="1" applyAlignment="1">
      <alignment wrapText="1"/>
      <protection/>
    </xf>
    <xf numFmtId="166" fontId="14" fillId="40" borderId="21" xfId="60" applyNumberFormat="1" applyFont="1" applyFill="1" applyBorder="1" applyAlignment="1" applyProtection="1">
      <alignment horizontal="center"/>
      <protection/>
    </xf>
    <xf numFmtId="0" fontId="8" fillId="0" borderId="0" xfId="57" applyFont="1">
      <alignment/>
      <protection/>
    </xf>
    <xf numFmtId="0" fontId="18" fillId="0" borderId="0" xfId="57" applyFont="1">
      <alignment/>
      <protection/>
    </xf>
    <xf numFmtId="0" fontId="4" fillId="0" borderId="0" xfId="57" applyFont="1">
      <alignment/>
      <protection/>
    </xf>
    <xf numFmtId="0" fontId="2" fillId="0" borderId="0" xfId="59" applyFont="1">
      <alignment/>
      <protection/>
    </xf>
    <xf numFmtId="0" fontId="2" fillId="0" borderId="0" xfId="57" applyFont="1" applyAlignment="1">
      <alignment horizontal="left"/>
      <protection/>
    </xf>
    <xf numFmtId="0" fontId="8" fillId="0" borderId="0" xfId="59" applyFont="1">
      <alignment/>
      <protection/>
    </xf>
    <xf numFmtId="0" fontId="18" fillId="35" borderId="18" xfId="57" applyFont="1" applyFill="1" applyBorder="1">
      <alignment/>
      <protection/>
    </xf>
    <xf numFmtId="0" fontId="18" fillId="0" borderId="21" xfId="57" applyFont="1" applyBorder="1">
      <alignment/>
      <protection/>
    </xf>
    <xf numFmtId="0" fontId="2" fillId="0" borderId="21" xfId="59" applyBorder="1">
      <alignment/>
      <protection/>
    </xf>
    <xf numFmtId="0" fontId="2" fillId="0" borderId="15" xfId="59" applyBorder="1">
      <alignment/>
      <protection/>
    </xf>
    <xf numFmtId="0" fontId="2" fillId="0" borderId="14" xfId="59" applyBorder="1">
      <alignment/>
      <protection/>
    </xf>
    <xf numFmtId="0" fontId="18" fillId="0" borderId="25" xfId="57" applyFont="1" applyBorder="1">
      <alignment/>
      <protection/>
    </xf>
    <xf numFmtId="0" fontId="18" fillId="0" borderId="15" xfId="57" applyFont="1" applyBorder="1">
      <alignment/>
      <protection/>
    </xf>
    <xf numFmtId="0" fontId="17" fillId="34" borderId="18" xfId="57" applyFont="1" applyFill="1" applyBorder="1">
      <alignment/>
      <protection/>
    </xf>
    <xf numFmtId="0" fontId="17" fillId="0" borderId="0" xfId="57" applyFont="1">
      <alignment/>
      <protection/>
    </xf>
    <xf numFmtId="0" fontId="18" fillId="38" borderId="11" xfId="57" applyFont="1" applyFill="1" applyBorder="1">
      <alignment/>
      <protection/>
    </xf>
    <xf numFmtId="0" fontId="18" fillId="39" borderId="18" xfId="57" applyFont="1" applyFill="1" applyBorder="1">
      <alignment/>
      <protection/>
    </xf>
    <xf numFmtId="0" fontId="18" fillId="41" borderId="46" xfId="57" applyFont="1" applyFill="1" applyBorder="1">
      <alignment/>
      <protection/>
    </xf>
    <xf numFmtId="0" fontId="17" fillId="35" borderId="18" xfId="57" applyFont="1" applyFill="1" applyBorder="1">
      <alignment/>
      <protection/>
    </xf>
    <xf numFmtId="0" fontId="18" fillId="0" borderId="21" xfId="57" applyFont="1" applyFill="1" applyBorder="1">
      <alignment/>
      <protection/>
    </xf>
    <xf numFmtId="0" fontId="18" fillId="42" borderId="21" xfId="57" applyFont="1" applyFill="1" applyBorder="1">
      <alignment/>
      <protection/>
    </xf>
    <xf numFmtId="0" fontId="18" fillId="35" borderId="21" xfId="57" applyFont="1" applyFill="1" applyBorder="1">
      <alignment/>
      <protection/>
    </xf>
    <xf numFmtId="0" fontId="17" fillId="40" borderId="44" xfId="57" applyFont="1" applyFill="1" applyBorder="1">
      <alignment/>
      <protection/>
    </xf>
    <xf numFmtId="0" fontId="17" fillId="0" borderId="47" xfId="57" applyFont="1" applyFill="1" applyBorder="1">
      <alignment/>
      <protection/>
    </xf>
    <xf numFmtId="0" fontId="17" fillId="0" borderId="48" xfId="57" applyFont="1" applyFill="1" applyBorder="1">
      <alignment/>
      <protection/>
    </xf>
    <xf numFmtId="0" fontId="17" fillId="0" borderId="49" xfId="57" applyFont="1" applyFill="1" applyBorder="1">
      <alignment/>
      <protection/>
    </xf>
    <xf numFmtId="0" fontId="17" fillId="0" borderId="0" xfId="57" applyFont="1" applyFill="1">
      <alignment/>
      <protection/>
    </xf>
    <xf numFmtId="0" fontId="18" fillId="40" borderId="44" xfId="57" applyFont="1" applyFill="1" applyBorder="1">
      <alignment/>
      <protection/>
    </xf>
    <xf numFmtId="0" fontId="18" fillId="0" borderId="50" xfId="57" applyFont="1" applyBorder="1">
      <alignment/>
      <protection/>
    </xf>
    <xf numFmtId="0" fontId="18" fillId="0" borderId="11" xfId="57" applyFont="1" applyBorder="1">
      <alignment/>
      <protection/>
    </xf>
    <xf numFmtId="3" fontId="18" fillId="0" borderId="11" xfId="57" applyNumberFormat="1" applyFont="1" applyBorder="1" applyAlignment="1" applyProtection="1">
      <alignment horizontal="right"/>
      <protection/>
    </xf>
    <xf numFmtId="0" fontId="18" fillId="34" borderId="18" xfId="57" applyFont="1" applyFill="1" applyBorder="1">
      <alignment/>
      <protection/>
    </xf>
    <xf numFmtId="0" fontId="18" fillId="41" borderId="51" xfId="57" applyFont="1" applyFill="1" applyBorder="1">
      <alignment/>
      <protection/>
    </xf>
    <xf numFmtId="3" fontId="20" fillId="0" borderId="21" xfId="59" applyNumberFormat="1" applyFont="1" applyBorder="1" applyAlignment="1" applyProtection="1">
      <alignment horizontal="right"/>
      <protection locked="0"/>
    </xf>
    <xf numFmtId="0" fontId="17" fillId="35" borderId="21" xfId="57" applyFont="1" applyFill="1" applyBorder="1">
      <alignment/>
      <protection/>
    </xf>
    <xf numFmtId="0" fontId="17" fillId="38" borderId="11" xfId="57" applyFont="1" applyFill="1" applyBorder="1">
      <alignment/>
      <protection/>
    </xf>
    <xf numFmtId="0" fontId="17" fillId="38" borderId="25" xfId="57" applyFont="1" applyFill="1" applyBorder="1">
      <alignment/>
      <protection/>
    </xf>
    <xf numFmtId="0" fontId="17" fillId="38" borderId="21" xfId="57" applyFont="1" applyFill="1" applyBorder="1">
      <alignment/>
      <protection/>
    </xf>
    <xf numFmtId="0" fontId="17" fillId="35" borderId="35" xfId="57" applyFont="1" applyFill="1" applyBorder="1">
      <alignment/>
      <protection/>
    </xf>
    <xf numFmtId="1" fontId="21" fillId="0" borderId="0" xfId="57" applyNumberFormat="1" applyFont="1">
      <alignment/>
      <protection/>
    </xf>
    <xf numFmtId="0" fontId="2" fillId="0" borderId="0" xfId="57">
      <alignment/>
      <protection/>
    </xf>
    <xf numFmtId="0" fontId="18" fillId="0" borderId="36" xfId="57" applyFont="1" applyBorder="1">
      <alignment/>
      <protection/>
    </xf>
    <xf numFmtId="0" fontId="18" fillId="0" borderId="36" xfId="57" applyFont="1" applyFill="1" applyBorder="1">
      <alignment/>
      <protection/>
    </xf>
    <xf numFmtId="0" fontId="18" fillId="35" borderId="52" xfId="57" applyFont="1" applyFill="1" applyBorder="1">
      <alignment/>
      <protection/>
    </xf>
    <xf numFmtId="0" fontId="18" fillId="35" borderId="44" xfId="57" applyFont="1" applyFill="1" applyBorder="1">
      <alignment/>
      <protection/>
    </xf>
    <xf numFmtId="0" fontId="18" fillId="35" borderId="45" xfId="57" applyFont="1" applyFill="1" applyBorder="1">
      <alignment/>
      <protection/>
    </xf>
    <xf numFmtId="0" fontId="2" fillId="0" borderId="0" xfId="57" applyFill="1">
      <alignment/>
      <protection/>
    </xf>
    <xf numFmtId="0" fontId="2" fillId="0" borderId="30" xfId="60" applyFont="1" applyFill="1" applyBorder="1" applyAlignment="1" applyProtection="1">
      <alignment horizontal="right"/>
      <protection locked="0"/>
    </xf>
    <xf numFmtId="164" fontId="12" fillId="38" borderId="23" xfId="44" applyNumberFormat="1" applyFont="1" applyFill="1" applyBorder="1" applyAlignment="1" applyProtection="1">
      <alignment horizontal="right"/>
      <protection locked="0"/>
    </xf>
    <xf numFmtId="0" fontId="17" fillId="36" borderId="18" xfId="57" applyFont="1" applyFill="1" applyBorder="1">
      <alignment/>
      <protection/>
    </xf>
    <xf numFmtId="0" fontId="17" fillId="35" borderId="38" xfId="57" applyFont="1" applyFill="1" applyBorder="1">
      <alignment/>
      <protection/>
    </xf>
    <xf numFmtId="0" fontId="18" fillId="38" borderId="36" xfId="57" applyFont="1" applyFill="1" applyBorder="1">
      <alignment/>
      <protection/>
    </xf>
    <xf numFmtId="3" fontId="2" fillId="38" borderId="26" xfId="60" applyNumberFormat="1" applyFont="1" applyFill="1" applyBorder="1" applyAlignment="1" applyProtection="1">
      <alignment horizontal="right"/>
      <protection locked="0"/>
    </xf>
    <xf numFmtId="164" fontId="12" fillId="38" borderId="21" xfId="44" applyNumberFormat="1" applyFont="1" applyFill="1" applyBorder="1" applyAlignment="1" applyProtection="1">
      <alignment horizontal="right"/>
      <protection/>
    </xf>
    <xf numFmtId="164" fontId="12" fillId="38" borderId="21" xfId="44" applyNumberFormat="1" applyFont="1" applyFill="1" applyBorder="1" applyAlignment="1" applyProtection="1">
      <alignment horizontal="right"/>
      <protection locked="0"/>
    </xf>
    <xf numFmtId="164" fontId="12" fillId="38" borderId="15" xfId="44" applyNumberFormat="1" applyFont="1" applyFill="1" applyBorder="1" applyAlignment="1" applyProtection="1">
      <alignment/>
      <protection locked="0"/>
    </xf>
    <xf numFmtId="0" fontId="2" fillId="38" borderId="21" xfId="60" applyFont="1" applyFill="1" applyBorder="1" applyAlignment="1" applyProtection="1">
      <alignment horizontal="right"/>
      <protection locked="0"/>
    </xf>
    <xf numFmtId="169" fontId="2" fillId="0" borderId="0" xfId="60" applyNumberFormat="1">
      <alignment/>
      <protection/>
    </xf>
    <xf numFmtId="3" fontId="2" fillId="38" borderId="34" xfId="60" applyNumberFormat="1" applyFont="1" applyFill="1" applyBorder="1" applyAlignment="1" applyProtection="1">
      <alignment horizontal="right"/>
      <protection locked="0"/>
    </xf>
    <xf numFmtId="3" fontId="2" fillId="38" borderId="40" xfId="60" applyNumberFormat="1" applyFont="1" applyFill="1" applyBorder="1" applyAlignment="1" applyProtection="1">
      <alignment horizontal="right"/>
      <protection/>
    </xf>
    <xf numFmtId="169" fontId="2" fillId="0" borderId="0" xfId="60" applyNumberFormat="1" applyProtection="1">
      <alignment/>
      <protection locked="0"/>
    </xf>
    <xf numFmtId="164" fontId="13" fillId="38" borderId="18" xfId="44" applyNumberFormat="1" applyFont="1" applyFill="1" applyBorder="1" applyAlignment="1">
      <alignment/>
    </xf>
    <xf numFmtId="0" fontId="2" fillId="0" borderId="0" xfId="58" applyFont="1" applyBorder="1" applyAlignment="1">
      <alignment/>
      <protection/>
    </xf>
    <xf numFmtId="0" fontId="2" fillId="0" borderId="15" xfId="58" applyFont="1" applyBorder="1" applyAlignment="1">
      <alignment/>
      <protection/>
    </xf>
    <xf numFmtId="0" fontId="9" fillId="0" borderId="14" xfId="60" applyFont="1" applyBorder="1" applyAlignment="1">
      <alignment horizontal="left"/>
      <protection/>
    </xf>
    <xf numFmtId="0" fontId="9" fillId="0" borderId="0" xfId="60" applyFont="1" applyBorder="1" applyAlignment="1">
      <alignment horizontal="left"/>
      <protection/>
    </xf>
    <xf numFmtId="0" fontId="9" fillId="0" borderId="15" xfId="60" applyFont="1" applyBorder="1" applyAlignment="1">
      <alignment horizontal="left"/>
      <protection/>
    </xf>
    <xf numFmtId="0" fontId="9" fillId="0" borderId="10" xfId="60" applyFont="1" applyBorder="1" applyAlignment="1">
      <alignment horizontal="left"/>
      <protection/>
    </xf>
    <xf numFmtId="0" fontId="2" fillId="0" borderId="10" xfId="58" applyBorder="1" applyAlignment="1">
      <alignment horizontal="left"/>
      <protection/>
    </xf>
    <xf numFmtId="0" fontId="10" fillId="33" borderId="11" xfId="60" applyFont="1" applyFill="1" applyBorder="1" applyAlignment="1">
      <alignment horizontal="center"/>
      <protection/>
    </xf>
    <xf numFmtId="0" fontId="10" fillId="34" borderId="52" xfId="60" applyFont="1" applyFill="1" applyBorder="1" applyAlignment="1">
      <alignment horizontal="left"/>
      <protection/>
    </xf>
    <xf numFmtId="0" fontId="10" fillId="34" borderId="44" xfId="60" applyFont="1" applyFill="1" applyBorder="1" applyAlignment="1">
      <alignment horizontal="left"/>
      <protection/>
    </xf>
    <xf numFmtId="0" fontId="10" fillId="35" borderId="24" xfId="60" applyFont="1" applyFill="1" applyBorder="1" applyAlignment="1">
      <alignment horizontal="left"/>
      <protection/>
    </xf>
    <xf numFmtId="0" fontId="10" fillId="35" borderId="10" xfId="60" applyFont="1" applyFill="1" applyBorder="1" applyAlignment="1">
      <alignment horizontal="left"/>
      <protection/>
    </xf>
    <xf numFmtId="0" fontId="10" fillId="35" borderId="13" xfId="60" applyFont="1" applyFill="1" applyBorder="1" applyAlignment="1">
      <alignment horizontal="left"/>
      <protection/>
    </xf>
    <xf numFmtId="0" fontId="10" fillId="35" borderId="18" xfId="60" applyFont="1" applyFill="1" applyBorder="1" applyAlignment="1">
      <alignment horizontal="left"/>
      <protection/>
    </xf>
    <xf numFmtId="0" fontId="9" fillId="0" borderId="17" xfId="60" applyFont="1" applyBorder="1" applyAlignment="1">
      <alignment horizontal="left"/>
      <protection/>
    </xf>
    <xf numFmtId="0" fontId="2" fillId="0" borderId="22" xfId="60" applyFont="1" applyBorder="1" applyAlignment="1">
      <alignment horizontal="left"/>
      <protection/>
    </xf>
    <xf numFmtId="0" fontId="2" fillId="0" borderId="16" xfId="60" applyFont="1" applyBorder="1" applyAlignment="1">
      <alignment horizontal="left"/>
      <protection/>
    </xf>
    <xf numFmtId="0" fontId="9" fillId="0" borderId="17" xfId="60" applyFont="1" applyBorder="1" applyAlignment="1">
      <alignment/>
      <protection/>
    </xf>
    <xf numFmtId="0" fontId="9" fillId="0" borderId="22" xfId="60" applyFont="1" applyBorder="1" applyAlignment="1">
      <alignment/>
      <protection/>
    </xf>
    <xf numFmtId="0" fontId="9" fillId="0" borderId="21" xfId="60" applyFont="1" applyBorder="1" applyAlignment="1">
      <alignment/>
      <protection/>
    </xf>
    <xf numFmtId="0" fontId="2" fillId="0" borderId="21" xfId="60" applyFont="1" applyBorder="1" applyAlignment="1">
      <alignment/>
      <protection/>
    </xf>
    <xf numFmtId="0" fontId="9" fillId="0" borderId="25" xfId="60" applyFont="1" applyBorder="1" applyAlignment="1">
      <alignment/>
      <protection/>
    </xf>
    <xf numFmtId="0" fontId="2" fillId="0" borderId="25" xfId="60" applyFont="1" applyBorder="1" applyAlignment="1">
      <alignment/>
      <protection/>
    </xf>
    <xf numFmtId="0" fontId="9" fillId="0" borderId="19" xfId="60" applyFont="1" applyBorder="1" applyAlignment="1">
      <alignment/>
      <protection/>
    </xf>
    <xf numFmtId="0" fontId="9" fillId="0" borderId="20" xfId="60" applyFont="1" applyBorder="1" applyAlignment="1">
      <alignment/>
      <protection/>
    </xf>
    <xf numFmtId="0" fontId="9" fillId="0" borderId="14" xfId="60" applyFont="1" applyBorder="1" applyAlignment="1">
      <alignment/>
      <protection/>
    </xf>
    <xf numFmtId="0" fontId="9" fillId="0" borderId="0" xfId="60" applyFont="1" applyBorder="1" applyAlignment="1">
      <alignment/>
      <protection/>
    </xf>
    <xf numFmtId="0" fontId="10" fillId="37" borderId="18" xfId="60" applyFont="1" applyFill="1" applyBorder="1" applyAlignment="1">
      <alignment horizontal="left"/>
      <protection/>
    </xf>
    <xf numFmtId="0" fontId="9" fillId="37" borderId="18" xfId="60" applyFont="1" applyFill="1" applyBorder="1" applyAlignment="1">
      <alignment horizontal="left"/>
      <protection/>
    </xf>
    <xf numFmtId="0" fontId="10" fillId="0" borderId="18" xfId="60" applyFont="1" applyBorder="1" applyAlignment="1">
      <alignment horizontal="left"/>
      <protection/>
    </xf>
    <xf numFmtId="0" fontId="9" fillId="0" borderId="18" xfId="60" applyFont="1" applyBorder="1" applyAlignment="1">
      <alignment horizontal="left"/>
      <protection/>
    </xf>
    <xf numFmtId="0" fontId="9" fillId="0" borderId="22" xfId="60" applyFont="1" applyBorder="1" applyAlignment="1">
      <alignment horizontal="left"/>
      <protection/>
    </xf>
    <xf numFmtId="0" fontId="9" fillId="0" borderId="16" xfId="60" applyFont="1" applyBorder="1" applyAlignment="1">
      <alignment horizontal="left"/>
      <protection/>
    </xf>
    <xf numFmtId="0" fontId="9" fillId="0" borderId="15" xfId="60" applyFont="1" applyBorder="1" applyAlignment="1">
      <alignment/>
      <protection/>
    </xf>
    <xf numFmtId="0" fontId="2" fillId="0" borderId="0" xfId="58" applyAlignment="1">
      <alignment/>
      <protection/>
    </xf>
    <xf numFmtId="0" fontId="2" fillId="0" borderId="15" xfId="58" applyBorder="1" applyAlignment="1">
      <alignment/>
      <protection/>
    </xf>
    <xf numFmtId="0" fontId="9" fillId="0" borderId="21" xfId="60" applyFont="1" applyBorder="1" applyAlignment="1">
      <alignment horizontal="left"/>
      <protection/>
    </xf>
    <xf numFmtId="0" fontId="2" fillId="0" borderId="0" xfId="58" applyAlignment="1">
      <alignment horizontal="left"/>
      <protection/>
    </xf>
    <xf numFmtId="0" fontId="2" fillId="0" borderId="15" xfId="58" applyBorder="1" applyAlignment="1">
      <alignment horizontal="left"/>
      <protection/>
    </xf>
    <xf numFmtId="0" fontId="2" fillId="0" borderId="0" xfId="58" applyBorder="1" applyAlignment="1">
      <alignment horizontal="left"/>
      <protection/>
    </xf>
    <xf numFmtId="0" fontId="10" fillId="38" borderId="17" xfId="60" applyFont="1" applyFill="1" applyBorder="1" applyAlignment="1">
      <alignment horizontal="left"/>
      <protection/>
    </xf>
    <xf numFmtId="0" fontId="15" fillId="38" borderId="22" xfId="60" applyFont="1" applyFill="1" applyBorder="1" applyAlignment="1">
      <alignment horizontal="left"/>
      <protection/>
    </xf>
    <xf numFmtId="0" fontId="15" fillId="38" borderId="16" xfId="60" applyFont="1" applyFill="1" applyBorder="1" applyAlignment="1">
      <alignment horizontal="left"/>
      <protection/>
    </xf>
    <xf numFmtId="0" fontId="10" fillId="39" borderId="52" xfId="60" applyFont="1" applyFill="1" applyBorder="1" applyAlignment="1">
      <alignment horizontal="left"/>
      <protection/>
    </xf>
    <xf numFmtId="0" fontId="2" fillId="39" borderId="44" xfId="60" applyFont="1" applyFill="1" applyBorder="1" applyAlignment="1">
      <alignment horizontal="left"/>
      <protection/>
    </xf>
    <xf numFmtId="0" fontId="2" fillId="0" borderId="18" xfId="60" applyFont="1" applyBorder="1" applyAlignment="1">
      <alignment horizontal="left"/>
      <protection/>
    </xf>
    <xf numFmtId="0" fontId="9" fillId="0" borderId="11" xfId="60" applyFont="1" applyBorder="1" applyAlignment="1">
      <alignment horizontal="left"/>
      <protection/>
    </xf>
    <xf numFmtId="0" fontId="10" fillId="0" borderId="17" xfId="60" applyFont="1" applyBorder="1" applyAlignment="1">
      <alignment horizontal="left"/>
      <protection/>
    </xf>
    <xf numFmtId="0" fontId="15" fillId="0" borderId="22" xfId="60" applyFont="1" applyBorder="1" applyAlignment="1">
      <alignment horizontal="left"/>
      <protection/>
    </xf>
    <xf numFmtId="0" fontId="15" fillId="0" borderId="16" xfId="60" applyFont="1" applyBorder="1" applyAlignment="1">
      <alignment horizontal="left"/>
      <protection/>
    </xf>
    <xf numFmtId="0" fontId="10" fillId="39" borderId="18" xfId="60" applyFont="1" applyFill="1" applyBorder="1" applyAlignment="1">
      <alignment/>
      <protection/>
    </xf>
    <xf numFmtId="0" fontId="2" fillId="0" borderId="22" xfId="58" applyFont="1" applyBorder="1" applyAlignment="1">
      <alignment horizontal="left"/>
      <protection/>
    </xf>
    <xf numFmtId="0" fontId="2" fillId="0" borderId="16" xfId="58" applyFont="1" applyBorder="1" applyAlignment="1">
      <alignment horizontal="left"/>
      <protection/>
    </xf>
    <xf numFmtId="0" fontId="2" fillId="0" borderId="0" xfId="58" applyBorder="1" applyAlignment="1">
      <alignment/>
      <protection/>
    </xf>
    <xf numFmtId="0" fontId="10" fillId="34" borderId="18" xfId="60" applyFont="1" applyFill="1" applyBorder="1" applyAlignment="1">
      <alignment horizontal="left"/>
      <protection/>
    </xf>
    <xf numFmtId="0" fontId="10" fillId="40" borderId="18" xfId="60" applyFont="1" applyFill="1" applyBorder="1" applyAlignment="1">
      <alignment horizontal="left"/>
      <protection/>
    </xf>
    <xf numFmtId="0" fontId="9" fillId="0" borderId="24" xfId="60" applyFont="1" applyBorder="1" applyAlignment="1">
      <alignment/>
      <protection/>
    </xf>
    <xf numFmtId="0" fontId="2" fillId="0" borderId="10" xfId="58" applyBorder="1" applyAlignment="1">
      <alignment/>
      <protection/>
    </xf>
    <xf numFmtId="0" fontId="2" fillId="0" borderId="13" xfId="58" applyBorder="1" applyAlignment="1">
      <alignment/>
      <protection/>
    </xf>
    <xf numFmtId="0" fontId="9" fillId="38" borderId="18" xfId="60" applyFont="1" applyFill="1" applyBorder="1" applyAlignment="1">
      <alignment horizontal="left"/>
      <protection/>
    </xf>
    <xf numFmtId="0" fontId="2" fillId="40" borderId="18" xfId="60" applyFont="1" applyFill="1" applyBorder="1" applyAlignment="1">
      <alignment horizontal="left"/>
      <protection/>
    </xf>
    <xf numFmtId="0" fontId="10" fillId="34" borderId="17" xfId="60" applyFont="1" applyFill="1" applyBorder="1" applyAlignment="1">
      <alignment horizontal="left"/>
      <protection/>
    </xf>
    <xf numFmtId="0" fontId="2" fillId="34" borderId="22" xfId="58" applyFill="1" applyBorder="1" applyAlignment="1">
      <alignment horizontal="left"/>
      <protection/>
    </xf>
    <xf numFmtId="0" fontId="2" fillId="34" borderId="16" xfId="58" applyFill="1" applyBorder="1" applyAlignment="1">
      <alignment horizontal="left"/>
      <protection/>
    </xf>
    <xf numFmtId="0" fontId="13" fillId="0" borderId="28" xfId="60" applyFont="1" applyBorder="1" applyAlignment="1" applyProtection="1">
      <alignment/>
      <protection/>
    </xf>
    <xf numFmtId="0" fontId="9" fillId="0" borderId="28" xfId="58" applyFont="1" applyBorder="1" applyAlignment="1">
      <alignment/>
      <protection/>
    </xf>
    <xf numFmtId="0" fontId="17" fillId="40" borderId="53" xfId="60" applyFont="1" applyFill="1" applyBorder="1" applyAlignment="1" applyProtection="1">
      <alignment horizontal="center"/>
      <protection locked="0"/>
    </xf>
    <xf numFmtId="0" fontId="2" fillId="40" borderId="54" xfId="58" applyFill="1" applyBorder="1" applyAlignment="1">
      <alignment horizontal="center"/>
      <protection/>
    </xf>
    <xf numFmtId="0" fontId="2" fillId="40" borderId="55" xfId="58" applyFill="1" applyBorder="1" applyAlignment="1">
      <alignment horizontal="center"/>
      <protection/>
    </xf>
    <xf numFmtId="0" fontId="2" fillId="40" borderId="33" xfId="58" applyFill="1" applyBorder="1" applyAlignment="1">
      <alignment horizontal="center"/>
      <protection/>
    </xf>
    <xf numFmtId="0" fontId="2" fillId="40" borderId="0" xfId="58" applyFill="1" applyBorder="1" applyAlignment="1">
      <alignment horizontal="center"/>
      <protection/>
    </xf>
    <xf numFmtId="0" fontId="2" fillId="40" borderId="15" xfId="58" applyFill="1" applyBorder="1" applyAlignment="1">
      <alignment horizontal="center"/>
      <protection/>
    </xf>
    <xf numFmtId="0" fontId="2" fillId="40" borderId="56" xfId="58" applyFill="1" applyBorder="1" applyAlignment="1">
      <alignment horizontal="center"/>
      <protection/>
    </xf>
    <xf numFmtId="0" fontId="2" fillId="40" borderId="28" xfId="58" applyFill="1" applyBorder="1" applyAlignment="1">
      <alignment horizontal="center"/>
      <protection/>
    </xf>
    <xf numFmtId="0" fontId="2" fillId="40" borderId="57" xfId="58" applyFill="1" applyBorder="1" applyAlignment="1">
      <alignment horizontal="center"/>
      <protection/>
    </xf>
    <xf numFmtId="0" fontId="17" fillId="40" borderId="58" xfId="60" applyFont="1" applyFill="1" applyBorder="1" applyAlignment="1" applyProtection="1">
      <alignment horizontal="center"/>
      <protection locked="0"/>
    </xf>
    <xf numFmtId="0" fontId="17" fillId="40" borderId="54" xfId="60" applyFont="1" applyFill="1" applyBorder="1" applyAlignment="1" applyProtection="1">
      <alignment horizontal="center"/>
      <protection locked="0"/>
    </xf>
    <xf numFmtId="0" fontId="17" fillId="40" borderId="59" xfId="60" applyFont="1" applyFill="1" applyBorder="1" applyAlignment="1" applyProtection="1">
      <alignment horizontal="center"/>
      <protection locked="0"/>
    </xf>
    <xf numFmtId="0" fontId="17" fillId="40" borderId="14" xfId="60" applyFont="1" applyFill="1" applyBorder="1" applyAlignment="1" applyProtection="1">
      <alignment horizontal="center"/>
      <protection locked="0"/>
    </xf>
    <xf numFmtId="0" fontId="17" fillId="40" borderId="0" xfId="60" applyFont="1" applyFill="1" applyBorder="1" applyAlignment="1" applyProtection="1">
      <alignment horizontal="center"/>
      <protection locked="0"/>
    </xf>
    <xf numFmtId="0" fontId="17" fillId="40" borderId="60" xfId="60" applyFont="1" applyFill="1" applyBorder="1" applyAlignment="1" applyProtection="1">
      <alignment horizontal="center"/>
      <protection locked="0"/>
    </xf>
    <xf numFmtId="0" fontId="18" fillId="0" borderId="61" xfId="60" applyFont="1" applyBorder="1" applyAlignment="1" applyProtection="1">
      <alignment horizontal="left"/>
      <protection locked="0"/>
    </xf>
    <xf numFmtId="0" fontId="18" fillId="0" borderId="62" xfId="60" applyFont="1" applyBorder="1" applyAlignment="1" applyProtection="1">
      <alignment horizontal="left"/>
      <protection locked="0"/>
    </xf>
    <xf numFmtId="0" fontId="18" fillId="0" borderId="63" xfId="60" applyFont="1" applyBorder="1" applyAlignment="1" applyProtection="1">
      <alignment horizontal="left"/>
      <protection locked="0"/>
    </xf>
    <xf numFmtId="0" fontId="18" fillId="0" borderId="64" xfId="60" applyFont="1" applyBorder="1" applyAlignment="1" applyProtection="1">
      <alignment horizontal="left"/>
      <protection locked="0"/>
    </xf>
    <xf numFmtId="0" fontId="18" fillId="0" borderId="18" xfId="60" applyFont="1" applyBorder="1" applyAlignment="1" applyProtection="1">
      <alignment horizontal="left"/>
      <protection locked="0"/>
    </xf>
    <xf numFmtId="0" fontId="18" fillId="0" borderId="65" xfId="60" applyFont="1" applyBorder="1" applyAlignment="1" applyProtection="1">
      <alignment horizontal="left"/>
      <protection locked="0"/>
    </xf>
    <xf numFmtId="0" fontId="18" fillId="0" borderId="20" xfId="60" applyFont="1" applyBorder="1" applyAlignment="1" applyProtection="1">
      <alignment horizontal="left"/>
      <protection locked="0"/>
    </xf>
    <xf numFmtId="0" fontId="18" fillId="0" borderId="23" xfId="60" applyFont="1" applyBorder="1" applyAlignment="1" applyProtection="1">
      <alignment horizontal="left"/>
      <protection locked="0"/>
    </xf>
    <xf numFmtId="0" fontId="18" fillId="0" borderId="33" xfId="60" applyFont="1" applyBorder="1" applyAlignment="1" applyProtection="1">
      <alignment horizontal="left"/>
      <protection locked="0"/>
    </xf>
    <xf numFmtId="0" fontId="18" fillId="0" borderId="0" xfId="60" applyFont="1" applyBorder="1" applyAlignment="1" applyProtection="1">
      <alignment horizontal="left"/>
      <protection locked="0"/>
    </xf>
    <xf numFmtId="0" fontId="18" fillId="0" borderId="15" xfId="60" applyFont="1" applyBorder="1" applyAlignment="1" applyProtection="1">
      <alignment horizontal="left"/>
      <protection locked="0"/>
    </xf>
    <xf numFmtId="0" fontId="17" fillId="39" borderId="66" xfId="60" applyFont="1" applyFill="1" applyBorder="1" applyAlignment="1" applyProtection="1">
      <alignment horizontal="left"/>
      <protection locked="0"/>
    </xf>
    <xf numFmtId="0" fontId="17" fillId="39" borderId="26" xfId="60" applyFont="1" applyFill="1" applyBorder="1" applyAlignment="1" applyProtection="1">
      <alignment horizontal="left"/>
      <protection locked="0"/>
    </xf>
    <xf numFmtId="0" fontId="17" fillId="39" borderId="67" xfId="60" applyFont="1" applyFill="1" applyBorder="1" applyAlignment="1" applyProtection="1">
      <alignment horizontal="left"/>
      <protection locked="0"/>
    </xf>
    <xf numFmtId="0" fontId="17" fillId="39" borderId="38" xfId="60" applyFont="1" applyFill="1" applyBorder="1" applyAlignment="1" applyProtection="1">
      <alignment horizontal="left"/>
      <protection locked="0"/>
    </xf>
    <xf numFmtId="0" fontId="17" fillId="39" borderId="64" xfId="60" applyFont="1" applyFill="1" applyBorder="1" applyAlignment="1" applyProtection="1">
      <alignment horizontal="left"/>
      <protection locked="0"/>
    </xf>
    <xf numFmtId="0" fontId="17" fillId="39" borderId="18" xfId="60" applyFont="1" applyFill="1" applyBorder="1" applyAlignment="1" applyProtection="1">
      <alignment horizontal="left"/>
      <protection locked="0"/>
    </xf>
    <xf numFmtId="0" fontId="18" fillId="0" borderId="41" xfId="60" applyFont="1" applyBorder="1" applyAlignment="1" applyProtection="1">
      <alignment horizontal="left"/>
      <protection locked="0"/>
    </xf>
    <xf numFmtId="0" fontId="2" fillId="0" borderId="22" xfId="58" applyBorder="1" applyAlignment="1">
      <alignment horizontal="left"/>
      <protection/>
    </xf>
    <xf numFmtId="0" fontId="2" fillId="0" borderId="16" xfId="58" applyBorder="1" applyAlignment="1">
      <alignment horizontal="left"/>
      <protection/>
    </xf>
    <xf numFmtId="0" fontId="18" fillId="0" borderId="42" xfId="60" applyFont="1" applyBorder="1" applyAlignment="1" applyProtection="1">
      <alignment horizontal="left"/>
      <protection locked="0"/>
    </xf>
    <xf numFmtId="0" fontId="2" fillId="0" borderId="13" xfId="58" applyBorder="1" applyAlignment="1">
      <alignment horizontal="left"/>
      <protection/>
    </xf>
    <xf numFmtId="0" fontId="2" fillId="0" borderId="20" xfId="58" applyBorder="1">
      <alignment/>
      <protection/>
    </xf>
    <xf numFmtId="0" fontId="2" fillId="0" borderId="23" xfId="58" applyBorder="1">
      <alignment/>
      <protection/>
    </xf>
    <xf numFmtId="0" fontId="17" fillId="39" borderId="41" xfId="60" applyFont="1" applyFill="1" applyBorder="1" applyAlignment="1" applyProtection="1">
      <alignment horizontal="left"/>
      <protection locked="0"/>
    </xf>
    <xf numFmtId="0" fontId="17" fillId="39" borderId="22" xfId="60" applyFont="1" applyFill="1" applyBorder="1" applyAlignment="1" applyProtection="1">
      <alignment horizontal="left"/>
      <protection locked="0"/>
    </xf>
    <xf numFmtId="0" fontId="17" fillId="39" borderId="16" xfId="60" applyFont="1" applyFill="1" applyBorder="1" applyAlignment="1" applyProtection="1">
      <alignment horizontal="left"/>
      <protection locked="0"/>
    </xf>
    <xf numFmtId="0" fontId="18" fillId="0" borderId="33" xfId="60" applyFont="1" applyFill="1" applyBorder="1" applyAlignment="1" applyProtection="1">
      <alignment horizontal="left"/>
      <protection locked="0"/>
    </xf>
    <xf numFmtId="0" fontId="18" fillId="0" borderId="0" xfId="60" applyFont="1" applyFill="1" applyBorder="1" applyAlignment="1" applyProtection="1">
      <alignment horizontal="left"/>
      <protection locked="0"/>
    </xf>
    <xf numFmtId="0" fontId="18" fillId="0" borderId="15" xfId="60" applyFont="1" applyFill="1" applyBorder="1" applyAlignment="1" applyProtection="1">
      <alignment horizontal="left"/>
      <protection locked="0"/>
    </xf>
    <xf numFmtId="0" fontId="17" fillId="40" borderId="68" xfId="60" applyFont="1" applyFill="1" applyBorder="1" applyAlignment="1" applyProtection="1">
      <alignment horizontal="left"/>
      <protection locked="0"/>
    </xf>
    <xf numFmtId="0" fontId="17" fillId="40" borderId="48" xfId="60" applyFont="1" applyFill="1" applyBorder="1" applyAlignment="1" applyProtection="1">
      <alignment horizontal="left"/>
      <protection locked="0"/>
    </xf>
    <xf numFmtId="0" fontId="17" fillId="40" borderId="49" xfId="60" applyFont="1" applyFill="1" applyBorder="1" applyAlignment="1" applyProtection="1">
      <alignment horizontal="left"/>
      <protection locked="0"/>
    </xf>
    <xf numFmtId="0" fontId="17" fillId="36" borderId="41" xfId="60" applyFont="1" applyFill="1" applyBorder="1" applyAlignment="1" applyProtection="1">
      <alignment horizontal="left"/>
      <protection locked="0"/>
    </xf>
    <xf numFmtId="0" fontId="17" fillId="36" borderId="22" xfId="60" applyFont="1" applyFill="1" applyBorder="1" applyAlignment="1" applyProtection="1">
      <alignment horizontal="left"/>
      <protection locked="0"/>
    </xf>
    <xf numFmtId="0" fontId="17" fillId="36" borderId="16" xfId="60" applyFont="1" applyFill="1" applyBorder="1" applyAlignment="1" applyProtection="1">
      <alignment horizontal="left"/>
      <protection locked="0"/>
    </xf>
    <xf numFmtId="0" fontId="18" fillId="0" borderId="33" xfId="60" applyFont="1" applyBorder="1" applyAlignment="1" applyProtection="1">
      <alignment horizontal="left" wrapText="1"/>
      <protection locked="0"/>
    </xf>
    <xf numFmtId="0" fontId="2" fillId="0" borderId="0" xfId="58" applyBorder="1" applyAlignment="1">
      <alignment horizontal="left" wrapText="1"/>
      <protection/>
    </xf>
    <xf numFmtId="0" fontId="2" fillId="0" borderId="15" xfId="58" applyBorder="1" applyAlignment="1">
      <alignment horizontal="left" wrapText="1"/>
      <protection/>
    </xf>
    <xf numFmtId="0" fontId="18" fillId="0" borderId="42" xfId="60" applyFont="1" applyBorder="1" applyAlignment="1" applyProtection="1">
      <alignment horizontal="left" wrapText="1"/>
      <protection locked="0"/>
    </xf>
    <xf numFmtId="0" fontId="0" fillId="0" borderId="10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9" fillId="0" borderId="33" xfId="61" applyFont="1" applyBorder="1" applyAlignment="1">
      <alignment/>
      <protection/>
    </xf>
    <xf numFmtId="0" fontId="17" fillId="40" borderId="41" xfId="60" applyFont="1" applyFill="1" applyBorder="1" applyAlignment="1" applyProtection="1">
      <alignment horizontal="left"/>
      <protection locked="0"/>
    </xf>
    <xf numFmtId="0" fontId="17" fillId="40" borderId="22" xfId="60" applyFont="1" applyFill="1" applyBorder="1" applyAlignment="1" applyProtection="1">
      <alignment horizontal="left"/>
      <protection locked="0"/>
    </xf>
    <xf numFmtId="0" fontId="17" fillId="40" borderId="16" xfId="60" applyFont="1" applyFill="1" applyBorder="1" applyAlignment="1" applyProtection="1">
      <alignment horizontal="left"/>
      <protection locked="0"/>
    </xf>
    <xf numFmtId="0" fontId="17" fillId="40" borderId="41" xfId="60" applyFont="1" applyFill="1" applyBorder="1" applyAlignment="1" applyProtection="1">
      <alignment horizontal="center"/>
      <protection locked="0"/>
    </xf>
    <xf numFmtId="0" fontId="17" fillId="40" borderId="22" xfId="60" applyFont="1" applyFill="1" applyBorder="1" applyAlignment="1" applyProtection="1">
      <alignment horizontal="center"/>
      <protection locked="0"/>
    </xf>
    <xf numFmtId="0" fontId="17" fillId="40" borderId="16" xfId="60" applyFont="1" applyFill="1" applyBorder="1" applyAlignment="1" applyProtection="1">
      <alignment horizontal="center"/>
      <protection locked="0"/>
    </xf>
    <xf numFmtId="0" fontId="18" fillId="0" borderId="22" xfId="60" applyFont="1" applyBorder="1" applyAlignment="1" applyProtection="1">
      <alignment horizontal="left"/>
      <protection locked="0"/>
    </xf>
    <xf numFmtId="0" fontId="18" fillId="0" borderId="16" xfId="60" applyFont="1" applyBorder="1" applyAlignment="1" applyProtection="1">
      <alignment horizontal="left"/>
      <protection locked="0"/>
    </xf>
    <xf numFmtId="0" fontId="17" fillId="40" borderId="69" xfId="60" applyFont="1" applyFill="1" applyBorder="1" applyAlignment="1" applyProtection="1">
      <alignment horizontal="center"/>
      <protection locked="0"/>
    </xf>
    <xf numFmtId="0" fontId="17" fillId="40" borderId="70" xfId="60" applyFont="1" applyFill="1" applyBorder="1" applyAlignment="1" applyProtection="1">
      <alignment horizontal="center"/>
      <protection locked="0"/>
    </xf>
    <xf numFmtId="0" fontId="17" fillId="40" borderId="71" xfId="60" applyFont="1" applyFill="1" applyBorder="1" applyAlignment="1" applyProtection="1">
      <alignment horizontal="center"/>
      <protection locked="0"/>
    </xf>
    <xf numFmtId="0" fontId="15" fillId="39" borderId="22" xfId="58" applyFont="1" applyFill="1" applyBorder="1" applyAlignment="1">
      <alignment horizontal="left"/>
      <protection/>
    </xf>
    <xf numFmtId="0" fontId="15" fillId="39" borderId="16" xfId="58" applyFont="1" applyFill="1" applyBorder="1" applyAlignment="1">
      <alignment horizontal="left"/>
      <protection/>
    </xf>
    <xf numFmtId="3" fontId="9" fillId="0" borderId="65" xfId="60" applyNumberFormat="1" applyFont="1" applyBorder="1" applyAlignment="1" applyProtection="1">
      <alignment horizontal="left"/>
      <protection locked="0"/>
    </xf>
    <xf numFmtId="0" fontId="2" fillId="0" borderId="20" xfId="58" applyBorder="1" applyAlignment="1">
      <alignment/>
      <protection/>
    </xf>
    <xf numFmtId="0" fontId="2" fillId="0" borderId="23" xfId="58" applyBorder="1" applyAlignment="1">
      <alignment/>
      <protection/>
    </xf>
  </cellXfs>
  <cellStyles count="5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Ezres 4" xfId="44"/>
    <cellStyle name="Figyelmeztetés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Normál 2" xfId="57"/>
    <cellStyle name="Normál 3" xfId="58"/>
    <cellStyle name="Normál_2007.költségv.táblák" xfId="59"/>
    <cellStyle name="Normál_2007.költségv.táblák 2" xfId="60"/>
    <cellStyle name="Normál_2-1, 2-2 melléklet 2006 2" xfId="61"/>
    <cellStyle name="Normál_Felhalmozás 2010.évi 2.b. tábla 2" xfId="62"/>
    <cellStyle name="Normál_Felújítás 2010. év 2.a tábla 2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2"/>
  <sheetViews>
    <sheetView tabSelected="1" zoomScalePageLayoutView="0" workbookViewId="0" topLeftCell="D1">
      <selection activeCell="H3" sqref="H3"/>
    </sheetView>
  </sheetViews>
  <sheetFormatPr defaultColWidth="9.140625" defaultRowHeight="15"/>
  <cols>
    <col min="1" max="1" width="4.7109375" style="1" customWidth="1"/>
    <col min="2" max="4" width="9.140625" style="1" customWidth="1"/>
    <col min="5" max="5" width="22.140625" style="1" customWidth="1"/>
    <col min="6" max="6" width="19.00390625" style="1" customWidth="1"/>
    <col min="7" max="7" width="14.7109375" style="1" customWidth="1"/>
    <col min="8" max="8" width="12.57421875" style="1" customWidth="1"/>
    <col min="9" max="9" width="17.00390625" style="1" customWidth="1"/>
    <col min="10" max="10" width="17.7109375" style="1" customWidth="1"/>
    <col min="11" max="16384" width="9.140625" style="1" customWidth="1"/>
  </cols>
  <sheetData>
    <row r="1" spans="2:7" ht="18">
      <c r="B1" s="2"/>
      <c r="C1" s="2"/>
      <c r="D1" s="2"/>
      <c r="E1" s="3" t="s">
        <v>0</v>
      </c>
      <c r="F1" s="3"/>
      <c r="G1" s="3"/>
    </row>
    <row r="2" spans="2:8" ht="18.75">
      <c r="B2" s="4"/>
      <c r="C2" s="5"/>
      <c r="D2" s="5"/>
      <c r="E2" s="6" t="s">
        <v>1</v>
      </c>
      <c r="F2" s="6"/>
      <c r="G2" s="6"/>
      <c r="H2" s="7" t="s">
        <v>256</v>
      </c>
    </row>
    <row r="3" spans="2:8" ht="15.75">
      <c r="B3" s="8"/>
      <c r="C3" s="8"/>
      <c r="D3" s="8"/>
      <c r="E3" s="9" t="s">
        <v>2</v>
      </c>
      <c r="H3" s="260" t="s">
        <v>353</v>
      </c>
    </row>
    <row r="4" spans="2:8" ht="15.75">
      <c r="B4" s="8"/>
      <c r="C4" s="8"/>
      <c r="D4" s="8"/>
      <c r="E4" s="9"/>
      <c r="H4" s="10" t="s">
        <v>3</v>
      </c>
    </row>
    <row r="5" spans="2:13" s="11" customFormat="1" ht="12.75">
      <c r="B5" s="323" t="s">
        <v>4</v>
      </c>
      <c r="C5" s="324"/>
      <c r="D5" s="324"/>
      <c r="E5" s="324"/>
      <c r="F5" s="13" t="s">
        <v>5</v>
      </c>
      <c r="G5" s="13"/>
      <c r="H5" s="13"/>
      <c r="I5" s="10"/>
      <c r="J5" s="14"/>
      <c r="K5" s="14"/>
      <c r="L5" s="14"/>
      <c r="M5" s="14"/>
    </row>
    <row r="6" spans="1:10" ht="24.75" customHeight="1" thickBot="1">
      <c r="A6" s="11">
        <v>1</v>
      </c>
      <c r="B6" s="325" t="s">
        <v>6</v>
      </c>
      <c r="C6" s="325"/>
      <c r="D6" s="325"/>
      <c r="E6" s="325"/>
      <c r="F6" s="15" t="s">
        <v>7</v>
      </c>
      <c r="G6" s="15" t="s">
        <v>257</v>
      </c>
      <c r="H6" s="15" t="s">
        <v>8</v>
      </c>
      <c r="I6" s="15" t="s">
        <v>345</v>
      </c>
      <c r="J6" s="15" t="s">
        <v>253</v>
      </c>
    </row>
    <row r="7" spans="1:11" ht="16.5" thickBot="1">
      <c r="A7" s="11">
        <v>2</v>
      </c>
      <c r="B7" s="326" t="s">
        <v>9</v>
      </c>
      <c r="C7" s="327"/>
      <c r="D7" s="327"/>
      <c r="E7" s="327"/>
      <c r="F7" s="16">
        <f>F8+F20+F36+F61</f>
        <v>656965</v>
      </c>
      <c r="G7" s="16">
        <f>G8+G20+G36+G61</f>
        <v>659165</v>
      </c>
      <c r="H7" s="16">
        <f>H8+H20+H36+H61</f>
        <v>30328</v>
      </c>
      <c r="I7" s="16">
        <f>I8+I20+I36+I61</f>
        <v>689493</v>
      </c>
      <c r="J7" s="16">
        <f>J8+J20+J36+J61</f>
        <v>218907</v>
      </c>
      <c r="K7" s="313"/>
    </row>
    <row r="8" spans="1:11" ht="15.75">
      <c r="A8" s="11">
        <v>3</v>
      </c>
      <c r="B8" s="328" t="s">
        <v>10</v>
      </c>
      <c r="C8" s="329"/>
      <c r="D8" s="329"/>
      <c r="E8" s="330"/>
      <c r="F8" s="17">
        <f>SUM(F9:F19)</f>
        <v>87244</v>
      </c>
      <c r="G8" s="17">
        <f>SUM(G9:G19)</f>
        <v>87244</v>
      </c>
      <c r="H8" s="17">
        <f>SUM(H9:H19)</f>
        <v>194</v>
      </c>
      <c r="I8" s="17">
        <f>SUM(I9:I19)</f>
        <v>87438</v>
      </c>
      <c r="J8" s="17">
        <f>SUM(J9:J19)</f>
        <v>19198</v>
      </c>
      <c r="K8" s="313"/>
    </row>
    <row r="9" spans="1:11" ht="15.75">
      <c r="A9" s="11">
        <v>4</v>
      </c>
      <c r="B9" s="320" t="s">
        <v>11</v>
      </c>
      <c r="C9" s="321"/>
      <c r="D9" s="321"/>
      <c r="E9" s="322"/>
      <c r="F9" s="21">
        <v>4500</v>
      </c>
      <c r="G9" s="21">
        <v>4500</v>
      </c>
      <c r="H9" s="21"/>
      <c r="I9" s="21">
        <f>G9+H9</f>
        <v>4500</v>
      </c>
      <c r="J9" s="21">
        <v>1151</v>
      </c>
      <c r="K9" s="313"/>
    </row>
    <row r="10" spans="1:11" ht="15.75">
      <c r="A10" s="11">
        <v>5</v>
      </c>
      <c r="B10" s="320" t="s">
        <v>12</v>
      </c>
      <c r="C10" s="321"/>
      <c r="D10" s="321"/>
      <c r="E10" s="322"/>
      <c r="F10" s="21">
        <v>1332</v>
      </c>
      <c r="G10" s="21">
        <v>1332</v>
      </c>
      <c r="H10" s="21"/>
      <c r="I10" s="21">
        <f aca="true" t="shared" si="0" ref="I10:I19">G10+H10</f>
        <v>1332</v>
      </c>
      <c r="J10" s="21">
        <v>156</v>
      </c>
      <c r="K10" s="313"/>
    </row>
    <row r="11" spans="1:11" ht="15.75">
      <c r="A11" s="11">
        <v>6</v>
      </c>
      <c r="B11" s="320" t="s">
        <v>13</v>
      </c>
      <c r="C11" s="321"/>
      <c r="D11" s="321"/>
      <c r="E11" s="322"/>
      <c r="F11" s="21">
        <v>1202</v>
      </c>
      <c r="G11" s="21">
        <v>1202</v>
      </c>
      <c r="H11" s="21"/>
      <c r="I11" s="21">
        <f t="shared" si="0"/>
        <v>1202</v>
      </c>
      <c r="J11" s="21">
        <v>74</v>
      </c>
      <c r="K11" s="313"/>
    </row>
    <row r="12" spans="1:11" ht="15.75">
      <c r="A12" s="11">
        <v>7</v>
      </c>
      <c r="B12" s="320" t="s">
        <v>14</v>
      </c>
      <c r="C12" s="321"/>
      <c r="D12" s="321"/>
      <c r="E12" s="322"/>
      <c r="F12" s="21">
        <v>1089</v>
      </c>
      <c r="G12" s="21">
        <v>1089</v>
      </c>
      <c r="H12" s="21"/>
      <c r="I12" s="21">
        <f t="shared" si="0"/>
        <v>1089</v>
      </c>
      <c r="J12" s="21">
        <v>384</v>
      </c>
      <c r="K12" s="313"/>
    </row>
    <row r="13" spans="1:11" ht="15.75">
      <c r="A13" s="11">
        <v>8</v>
      </c>
      <c r="B13" s="320" t="s">
        <v>15</v>
      </c>
      <c r="C13" s="321"/>
      <c r="D13" s="321"/>
      <c r="E13" s="322"/>
      <c r="F13" s="21">
        <v>9995</v>
      </c>
      <c r="G13" s="21">
        <v>9995</v>
      </c>
      <c r="H13" s="21">
        <v>153</v>
      </c>
      <c r="I13" s="21">
        <f t="shared" si="0"/>
        <v>10148</v>
      </c>
      <c r="J13" s="21">
        <v>2228</v>
      </c>
      <c r="K13" s="313"/>
    </row>
    <row r="14" spans="1:11" ht="15.75">
      <c r="A14" s="11">
        <v>9</v>
      </c>
      <c r="B14" s="320" t="s">
        <v>16</v>
      </c>
      <c r="C14" s="321"/>
      <c r="D14" s="321"/>
      <c r="E14" s="322"/>
      <c r="F14" s="21">
        <v>9000</v>
      </c>
      <c r="G14" s="21">
        <v>9000</v>
      </c>
      <c r="H14" s="21"/>
      <c r="I14" s="21">
        <f t="shared" si="0"/>
        <v>9000</v>
      </c>
      <c r="J14" s="21"/>
      <c r="K14" s="313"/>
    </row>
    <row r="15" spans="1:11" ht="15.75">
      <c r="A15" s="11">
        <v>10</v>
      </c>
      <c r="B15" s="18" t="s">
        <v>17</v>
      </c>
      <c r="C15" s="19"/>
      <c r="D15" s="19"/>
      <c r="E15" s="20"/>
      <c r="F15" s="21">
        <v>2398</v>
      </c>
      <c r="G15" s="21">
        <v>2398</v>
      </c>
      <c r="H15" s="21"/>
      <c r="I15" s="21">
        <f t="shared" si="0"/>
        <v>2398</v>
      </c>
      <c r="J15" s="21">
        <v>1008</v>
      </c>
      <c r="K15" s="313"/>
    </row>
    <row r="16" spans="1:11" ht="15.75">
      <c r="A16" s="11">
        <v>11</v>
      </c>
      <c r="B16" s="320" t="s">
        <v>18</v>
      </c>
      <c r="C16" s="321"/>
      <c r="D16" s="321"/>
      <c r="E16" s="322"/>
      <c r="F16" s="21">
        <v>305</v>
      </c>
      <c r="G16" s="21">
        <v>305</v>
      </c>
      <c r="H16" s="21"/>
      <c r="I16" s="21">
        <f t="shared" si="0"/>
        <v>305</v>
      </c>
      <c r="J16" s="21">
        <v>179</v>
      </c>
      <c r="K16" s="313"/>
    </row>
    <row r="17" spans="1:11" ht="15.75">
      <c r="A17" s="11">
        <v>12</v>
      </c>
      <c r="B17" s="320" t="s">
        <v>19</v>
      </c>
      <c r="C17" s="321"/>
      <c r="D17" s="321"/>
      <c r="E17" s="322"/>
      <c r="F17" s="21">
        <v>3000</v>
      </c>
      <c r="G17" s="21">
        <v>3000</v>
      </c>
      <c r="H17" s="21"/>
      <c r="I17" s="21">
        <f t="shared" si="0"/>
        <v>3000</v>
      </c>
      <c r="J17" s="21">
        <v>513</v>
      </c>
      <c r="K17" s="313"/>
    </row>
    <row r="18" spans="1:11" ht="15.75">
      <c r="A18" s="11">
        <v>13</v>
      </c>
      <c r="B18" s="320" t="s">
        <v>20</v>
      </c>
      <c r="C18" s="321"/>
      <c r="D18" s="321"/>
      <c r="E18" s="322"/>
      <c r="F18" s="21">
        <v>37210</v>
      </c>
      <c r="G18" s="21">
        <v>37210</v>
      </c>
      <c r="H18" s="21"/>
      <c r="I18" s="21">
        <f t="shared" si="0"/>
        <v>37210</v>
      </c>
      <c r="J18" s="21">
        <v>9727</v>
      </c>
      <c r="K18" s="313"/>
    </row>
    <row r="19" spans="1:11" ht="15.75">
      <c r="A19" s="11">
        <v>14</v>
      </c>
      <c r="B19" s="320" t="s">
        <v>21</v>
      </c>
      <c r="C19" s="321"/>
      <c r="D19" s="321"/>
      <c r="E19" s="322"/>
      <c r="F19" s="21">
        <v>17213</v>
      </c>
      <c r="G19" s="21">
        <v>17213</v>
      </c>
      <c r="H19" s="21">
        <v>41</v>
      </c>
      <c r="I19" s="21">
        <f t="shared" si="0"/>
        <v>17254</v>
      </c>
      <c r="J19" s="21">
        <v>3778</v>
      </c>
      <c r="K19" s="313"/>
    </row>
    <row r="20" spans="1:11" ht="15.75">
      <c r="A20" s="11">
        <v>15</v>
      </c>
      <c r="B20" s="331" t="s">
        <v>22</v>
      </c>
      <c r="C20" s="331"/>
      <c r="D20" s="331"/>
      <c r="E20" s="331"/>
      <c r="F20" s="22">
        <f>F21+F22+F26+F31+F32+F35</f>
        <v>200028</v>
      </c>
      <c r="G20" s="22">
        <f>G21+G22+G26+G31+G32+G35</f>
        <v>200028</v>
      </c>
      <c r="H20" s="22">
        <f>H21+H22+H26+H31+H32+H35</f>
        <v>0</v>
      </c>
      <c r="I20" s="22">
        <f>I21+I22+I26+I31+I32+I35</f>
        <v>200028</v>
      </c>
      <c r="J20" s="22">
        <f>J21+J22+J26+J31+J32+J35</f>
        <v>85858</v>
      </c>
      <c r="K20" s="313"/>
    </row>
    <row r="21" spans="1:11" ht="15.75">
      <c r="A21" s="11">
        <v>16</v>
      </c>
      <c r="B21" s="332" t="s">
        <v>23</v>
      </c>
      <c r="C21" s="333"/>
      <c r="D21" s="333"/>
      <c r="E21" s="334"/>
      <c r="F21" s="24">
        <v>300</v>
      </c>
      <c r="G21" s="24">
        <v>300</v>
      </c>
      <c r="H21" s="24"/>
      <c r="I21" s="24">
        <v>300</v>
      </c>
      <c r="J21" s="24">
        <v>31</v>
      </c>
      <c r="K21" s="313"/>
    </row>
    <row r="22" spans="1:11" ht="15.75">
      <c r="A22" s="11">
        <v>17</v>
      </c>
      <c r="B22" s="335" t="s">
        <v>24</v>
      </c>
      <c r="C22" s="336"/>
      <c r="D22" s="336"/>
      <c r="E22" s="336"/>
      <c r="F22" s="26">
        <f>SUM(F23:F25)</f>
        <v>10768</v>
      </c>
      <c r="G22" s="26">
        <f>SUM(G23:G25)</f>
        <v>10768</v>
      </c>
      <c r="H22" s="26">
        <f>SUM(H23:H25)</f>
        <v>0</v>
      </c>
      <c r="I22" s="26">
        <f>SUM(I23:I25)</f>
        <v>10768</v>
      </c>
      <c r="J22" s="26">
        <f>SUM(J23:J25)</f>
        <v>1385</v>
      </c>
      <c r="K22" s="313"/>
    </row>
    <row r="23" spans="1:11" ht="15.75">
      <c r="A23" s="11">
        <v>18</v>
      </c>
      <c r="B23" s="337" t="s">
        <v>25</v>
      </c>
      <c r="C23" s="338"/>
      <c r="D23" s="338"/>
      <c r="E23" s="338"/>
      <c r="F23" s="21">
        <v>10600</v>
      </c>
      <c r="G23" s="21">
        <v>10600</v>
      </c>
      <c r="H23" s="21"/>
      <c r="I23" s="21">
        <v>10600</v>
      </c>
      <c r="J23" s="21">
        <v>1385</v>
      </c>
      <c r="K23" s="313"/>
    </row>
    <row r="24" spans="1:11" ht="15.75">
      <c r="A24" s="11">
        <v>19</v>
      </c>
      <c r="B24" s="337" t="s">
        <v>26</v>
      </c>
      <c r="C24" s="338"/>
      <c r="D24" s="338"/>
      <c r="E24" s="338"/>
      <c r="F24" s="21">
        <v>168</v>
      </c>
      <c r="G24" s="21">
        <v>168</v>
      </c>
      <c r="H24" s="21"/>
      <c r="I24" s="21">
        <v>168</v>
      </c>
      <c r="J24" s="21"/>
      <c r="K24" s="313"/>
    </row>
    <row r="25" spans="1:11" ht="15.75">
      <c r="A25" s="11">
        <v>20</v>
      </c>
      <c r="B25" s="339"/>
      <c r="C25" s="340"/>
      <c r="D25" s="340"/>
      <c r="E25" s="340"/>
      <c r="F25" s="27"/>
      <c r="G25" s="27"/>
      <c r="H25" s="27"/>
      <c r="I25" s="27"/>
      <c r="J25" s="27"/>
      <c r="K25" s="313"/>
    </row>
    <row r="26" spans="1:11" ht="15.75">
      <c r="A26" s="11">
        <v>21</v>
      </c>
      <c r="B26" s="335" t="s">
        <v>27</v>
      </c>
      <c r="C26" s="336"/>
      <c r="D26" s="336"/>
      <c r="E26" s="336"/>
      <c r="F26" s="26">
        <f>SUM(F27:F30)</f>
        <v>187800</v>
      </c>
      <c r="G26" s="26">
        <f>SUM(G27:G30)</f>
        <v>187800</v>
      </c>
      <c r="H26" s="26">
        <f>SUM(H27:H30)</f>
        <v>0</v>
      </c>
      <c r="I26" s="26">
        <f>SUM(I27:I30)</f>
        <v>187800</v>
      </c>
      <c r="J26" s="26">
        <f>SUM(J27:J30)</f>
        <v>84067</v>
      </c>
      <c r="K26" s="313"/>
    </row>
    <row r="27" spans="1:11" ht="15.75">
      <c r="A27" s="11">
        <v>22</v>
      </c>
      <c r="B27" s="341" t="s">
        <v>28</v>
      </c>
      <c r="C27" s="342"/>
      <c r="D27" s="342"/>
      <c r="E27" s="342"/>
      <c r="F27" s="30">
        <v>70400</v>
      </c>
      <c r="G27" s="30">
        <v>70400</v>
      </c>
      <c r="H27" s="30"/>
      <c r="I27" s="30">
        <v>70400</v>
      </c>
      <c r="J27" s="30">
        <v>27233</v>
      </c>
      <c r="K27" s="313"/>
    </row>
    <row r="28" spans="1:11" ht="15.75">
      <c r="A28" s="11">
        <v>23</v>
      </c>
      <c r="B28" s="343" t="s">
        <v>29</v>
      </c>
      <c r="C28" s="344"/>
      <c r="D28" s="344"/>
      <c r="E28" s="344"/>
      <c r="F28" s="33">
        <v>13100</v>
      </c>
      <c r="G28" s="33">
        <v>13100</v>
      </c>
      <c r="H28" s="33"/>
      <c r="I28" s="33">
        <v>13100</v>
      </c>
      <c r="J28" s="33">
        <v>7108</v>
      </c>
      <c r="K28" s="313"/>
    </row>
    <row r="29" spans="1:11" ht="15.75">
      <c r="A29" s="11">
        <v>24</v>
      </c>
      <c r="B29" s="343" t="s">
        <v>30</v>
      </c>
      <c r="C29" s="344"/>
      <c r="D29" s="344"/>
      <c r="E29" s="344"/>
      <c r="F29" s="33">
        <v>104000</v>
      </c>
      <c r="G29" s="33">
        <v>104000</v>
      </c>
      <c r="H29" s="33"/>
      <c r="I29" s="33">
        <v>104000</v>
      </c>
      <c r="J29" s="33">
        <v>49613</v>
      </c>
      <c r="K29" s="313"/>
    </row>
    <row r="30" spans="1:11" ht="15.75">
      <c r="A30" s="11">
        <v>25</v>
      </c>
      <c r="B30" s="31" t="s">
        <v>31</v>
      </c>
      <c r="C30" s="32"/>
      <c r="D30" s="32"/>
      <c r="E30" s="32"/>
      <c r="F30" s="33">
        <v>300</v>
      </c>
      <c r="G30" s="33">
        <v>300</v>
      </c>
      <c r="H30" s="33"/>
      <c r="I30" s="33">
        <v>300</v>
      </c>
      <c r="J30" s="33">
        <v>113</v>
      </c>
      <c r="K30" s="313"/>
    </row>
    <row r="31" spans="1:11" ht="15.75">
      <c r="A31" s="11">
        <v>26</v>
      </c>
      <c r="B31" s="34" t="s">
        <v>32</v>
      </c>
      <c r="C31" s="35"/>
      <c r="D31" s="35"/>
      <c r="E31" s="36"/>
      <c r="F31" s="24">
        <v>900</v>
      </c>
      <c r="G31" s="24">
        <v>900</v>
      </c>
      <c r="H31" s="24"/>
      <c r="I31" s="24">
        <v>900</v>
      </c>
      <c r="J31" s="89">
        <v>375</v>
      </c>
      <c r="K31" s="313"/>
    </row>
    <row r="32" spans="1:11" ht="15.75">
      <c r="A32" s="11">
        <v>27</v>
      </c>
      <c r="B32" s="25" t="s">
        <v>33</v>
      </c>
      <c r="C32" s="37"/>
      <c r="D32" s="37"/>
      <c r="E32" s="38"/>
      <c r="F32" s="39">
        <f>SUM(F33:F34)</f>
        <v>100</v>
      </c>
      <c r="G32" s="39">
        <f>SUM(G33:G34)</f>
        <v>100</v>
      </c>
      <c r="H32" s="39">
        <f>SUM(H33:H34)</f>
        <v>0</v>
      </c>
      <c r="I32" s="39">
        <f>SUM(I33:I34)</f>
        <v>100</v>
      </c>
      <c r="J32" s="39">
        <f>SUM(J33:J34)</f>
        <v>0</v>
      </c>
      <c r="K32" s="313"/>
    </row>
    <row r="33" spans="1:11" ht="15.75">
      <c r="A33" s="11">
        <v>28</v>
      </c>
      <c r="B33" s="34" t="s">
        <v>34</v>
      </c>
      <c r="C33" s="40"/>
      <c r="D33" s="40"/>
      <c r="E33" s="41"/>
      <c r="F33" s="42">
        <v>100</v>
      </c>
      <c r="G33" s="42">
        <v>100</v>
      </c>
      <c r="H33" s="42"/>
      <c r="I33" s="42">
        <v>100</v>
      </c>
      <c r="J33" s="304"/>
      <c r="K33" s="313"/>
    </row>
    <row r="34" spans="1:11" ht="15.75">
      <c r="A34" s="11">
        <v>29</v>
      </c>
      <c r="B34" s="320" t="s">
        <v>35</v>
      </c>
      <c r="C34" s="321"/>
      <c r="D34" s="321"/>
      <c r="E34" s="322"/>
      <c r="F34" s="21"/>
      <c r="G34" s="21"/>
      <c r="H34" s="21"/>
      <c r="I34" s="21"/>
      <c r="J34" s="21"/>
      <c r="K34" s="313"/>
    </row>
    <row r="35" spans="1:11" ht="15.75">
      <c r="A35" s="11">
        <v>30</v>
      </c>
      <c r="B35" s="43" t="s">
        <v>36</v>
      </c>
      <c r="C35" s="44"/>
      <c r="D35" s="44"/>
      <c r="E35" s="45"/>
      <c r="F35" s="46">
        <v>160</v>
      </c>
      <c r="G35" s="46">
        <v>160</v>
      </c>
      <c r="H35" s="46"/>
      <c r="I35" s="46">
        <v>160</v>
      </c>
      <c r="J35" s="46"/>
      <c r="K35" s="313"/>
    </row>
    <row r="36" spans="1:11" ht="15.75">
      <c r="A36" s="11">
        <v>31</v>
      </c>
      <c r="B36" s="47" t="s">
        <v>37</v>
      </c>
      <c r="C36" s="48"/>
      <c r="D36" s="48"/>
      <c r="E36" s="49"/>
      <c r="F36" s="50">
        <f>F37+F47+F48</f>
        <v>369623</v>
      </c>
      <c r="G36" s="50">
        <f>G37+G47+G48</f>
        <v>371823</v>
      </c>
      <c r="H36" s="50">
        <f>H37+H47+H48</f>
        <v>30059</v>
      </c>
      <c r="I36" s="50">
        <f>I37+I47+I48</f>
        <v>401882</v>
      </c>
      <c r="J36" s="50">
        <f>J37+J47+J48</f>
        <v>113839</v>
      </c>
      <c r="K36" s="313"/>
    </row>
    <row r="37" spans="1:11" ht="15.75">
      <c r="A37" s="11">
        <v>32</v>
      </c>
      <c r="B37" s="345" t="s">
        <v>38</v>
      </c>
      <c r="C37" s="346"/>
      <c r="D37" s="346"/>
      <c r="E37" s="346"/>
      <c r="F37" s="51">
        <f>F38+F39+F45</f>
        <v>297807</v>
      </c>
      <c r="G37" s="51">
        <f>G38+G39+G45</f>
        <v>297807</v>
      </c>
      <c r="H37" s="51">
        <f>H38+H39+H45</f>
        <v>30059</v>
      </c>
      <c r="I37" s="51">
        <f>I38+I39+I45</f>
        <v>327866</v>
      </c>
      <c r="J37" s="51">
        <f>J38+J39+J45</f>
        <v>107051</v>
      </c>
      <c r="K37" s="313"/>
    </row>
    <row r="38" spans="1:11" ht="15.75">
      <c r="A38" s="11">
        <v>33</v>
      </c>
      <c r="B38" s="347" t="s">
        <v>39</v>
      </c>
      <c r="C38" s="348"/>
      <c r="D38" s="348"/>
      <c r="E38" s="348"/>
      <c r="F38" s="24">
        <v>297592</v>
      </c>
      <c r="G38" s="24">
        <v>297592</v>
      </c>
      <c r="H38" s="24"/>
      <c r="I38" s="24">
        <v>297592</v>
      </c>
      <c r="J38" s="24">
        <v>76938</v>
      </c>
      <c r="K38" s="313"/>
    </row>
    <row r="39" spans="1:11" ht="15.75">
      <c r="A39" s="11">
        <v>34</v>
      </c>
      <c r="B39" s="332" t="s">
        <v>40</v>
      </c>
      <c r="C39" s="349"/>
      <c r="D39" s="349"/>
      <c r="E39" s="350"/>
      <c r="F39" s="52">
        <f>SUM(F40:F44)</f>
        <v>0</v>
      </c>
      <c r="G39" s="52">
        <f>SUM(G40:G44)</f>
        <v>0</v>
      </c>
      <c r="H39" s="52">
        <f>SUM(H40:H44)</f>
        <v>30059</v>
      </c>
      <c r="I39" s="52">
        <f>SUM(I40:I44)</f>
        <v>30059</v>
      </c>
      <c r="J39" s="52">
        <f>SUM(J40:J44)</f>
        <v>30059</v>
      </c>
      <c r="K39" s="313"/>
    </row>
    <row r="40" spans="1:11" ht="15.75">
      <c r="A40" s="11">
        <v>35</v>
      </c>
      <c r="B40" s="320" t="s">
        <v>41</v>
      </c>
      <c r="C40" s="321"/>
      <c r="D40" s="321"/>
      <c r="E40" s="322"/>
      <c r="F40" s="21"/>
      <c r="G40" s="21"/>
      <c r="H40" s="21">
        <v>2983</v>
      </c>
      <c r="I40" s="21">
        <f>F40+H40</f>
        <v>2983</v>
      </c>
      <c r="J40" s="21">
        <v>2983</v>
      </c>
      <c r="K40" s="313"/>
    </row>
    <row r="41" spans="1:11" ht="15.75">
      <c r="A41" s="11">
        <v>36</v>
      </c>
      <c r="B41" s="31" t="s">
        <v>42</v>
      </c>
      <c r="C41" s="32"/>
      <c r="D41" s="32"/>
      <c r="E41" s="53"/>
      <c r="F41" s="21"/>
      <c r="G41" s="21"/>
      <c r="H41" s="21">
        <v>51</v>
      </c>
      <c r="I41" s="21">
        <f>F41+H41</f>
        <v>51</v>
      </c>
      <c r="J41" s="21">
        <v>51</v>
      </c>
      <c r="K41" s="313"/>
    </row>
    <row r="42" spans="1:11" ht="15.75">
      <c r="A42" s="11">
        <v>37</v>
      </c>
      <c r="B42" s="343" t="s">
        <v>43</v>
      </c>
      <c r="C42" s="344"/>
      <c r="D42" s="344"/>
      <c r="E42" s="351"/>
      <c r="F42" s="21"/>
      <c r="G42" s="21"/>
      <c r="H42" s="21">
        <v>451</v>
      </c>
      <c r="I42" s="21">
        <f>F42+H42</f>
        <v>451</v>
      </c>
      <c r="J42" s="21">
        <v>451</v>
      </c>
      <c r="K42" s="313"/>
    </row>
    <row r="43" spans="1:11" ht="15.75">
      <c r="A43" s="11">
        <v>38</v>
      </c>
      <c r="B43" s="343" t="s">
        <v>44</v>
      </c>
      <c r="C43" s="344"/>
      <c r="D43" s="344"/>
      <c r="E43" s="351"/>
      <c r="F43" s="54"/>
      <c r="G43" s="54"/>
      <c r="H43" s="54">
        <v>4910</v>
      </c>
      <c r="I43" s="21">
        <f>F43+H43</f>
        <v>4910</v>
      </c>
      <c r="J43" s="54">
        <v>4910</v>
      </c>
      <c r="K43" s="313"/>
    </row>
    <row r="44" spans="1:11" ht="15.75">
      <c r="A44" s="11">
        <v>39</v>
      </c>
      <c r="B44" s="343" t="s">
        <v>45</v>
      </c>
      <c r="C44" s="352"/>
      <c r="D44" s="352"/>
      <c r="E44" s="353"/>
      <c r="F44" s="54"/>
      <c r="G44" s="54"/>
      <c r="H44" s="54">
        <v>21664</v>
      </c>
      <c r="I44" s="21">
        <f>F44+H44</f>
        <v>21664</v>
      </c>
      <c r="J44" s="311">
        <v>21664</v>
      </c>
      <c r="K44" s="313"/>
    </row>
    <row r="45" spans="1:11" ht="15.75">
      <c r="A45" s="11">
        <v>40</v>
      </c>
      <c r="B45" s="347" t="s">
        <v>46</v>
      </c>
      <c r="C45" s="347"/>
      <c r="D45" s="347"/>
      <c r="E45" s="347"/>
      <c r="F45" s="56">
        <f>SUM(F46:F46)</f>
        <v>215</v>
      </c>
      <c r="G45" s="56">
        <f>SUM(G46:G46)</f>
        <v>215</v>
      </c>
      <c r="H45" s="56">
        <f>SUM(H46:H46)</f>
        <v>0</v>
      </c>
      <c r="I45" s="56">
        <f>SUM(I46:I46)</f>
        <v>215</v>
      </c>
      <c r="J45" s="56">
        <f>SUM(J46:J46)</f>
        <v>54</v>
      </c>
      <c r="K45" s="313"/>
    </row>
    <row r="46" spans="1:11" ht="15.75">
      <c r="A46" s="11">
        <v>41</v>
      </c>
      <c r="B46" s="348" t="s">
        <v>47</v>
      </c>
      <c r="C46" s="348"/>
      <c r="D46" s="348"/>
      <c r="E46" s="348"/>
      <c r="F46" s="57">
        <v>215</v>
      </c>
      <c r="G46" s="57">
        <v>215</v>
      </c>
      <c r="H46" s="57"/>
      <c r="I46" s="57">
        <v>215</v>
      </c>
      <c r="J46" s="57">
        <v>54</v>
      </c>
      <c r="K46" s="313"/>
    </row>
    <row r="47" spans="1:11" ht="15.75">
      <c r="A47" s="11">
        <v>42</v>
      </c>
      <c r="B47" s="23" t="s">
        <v>48</v>
      </c>
      <c r="C47" s="35"/>
      <c r="D47" s="35"/>
      <c r="E47" s="36"/>
      <c r="F47" s="58"/>
      <c r="G47" s="58"/>
      <c r="H47" s="58"/>
      <c r="I47" s="58"/>
      <c r="J47" s="58"/>
      <c r="K47" s="313"/>
    </row>
    <row r="48" spans="1:11" ht="15.75">
      <c r="A48" s="11">
        <v>43</v>
      </c>
      <c r="B48" s="332" t="s">
        <v>49</v>
      </c>
      <c r="C48" s="349"/>
      <c r="D48" s="349"/>
      <c r="E48" s="350"/>
      <c r="F48" s="52">
        <f>SUM(F49:F59)</f>
        <v>71816</v>
      </c>
      <c r="G48" s="52">
        <f>SUM(G49:G59)</f>
        <v>74016</v>
      </c>
      <c r="H48" s="52">
        <f>SUM(H49:H59)</f>
        <v>0</v>
      </c>
      <c r="I48" s="52">
        <f>SUM(I49:I59)</f>
        <v>74016</v>
      </c>
      <c r="J48" s="52">
        <f>SUM(J49:J59)</f>
        <v>6788</v>
      </c>
      <c r="K48" s="313"/>
    </row>
    <row r="49" spans="1:11" ht="15.75">
      <c r="A49" s="11">
        <v>44</v>
      </c>
      <c r="B49" s="34" t="s">
        <v>50</v>
      </c>
      <c r="C49" s="40"/>
      <c r="D49" s="40"/>
      <c r="E49" s="41"/>
      <c r="F49" s="42">
        <v>11424</v>
      </c>
      <c r="G49" s="42">
        <v>11424</v>
      </c>
      <c r="H49" s="42"/>
      <c r="I49" s="30">
        <f>G49+H49</f>
        <v>11424</v>
      </c>
      <c r="J49" s="30">
        <v>2834</v>
      </c>
      <c r="K49" s="313"/>
    </row>
    <row r="50" spans="1:11" ht="15.75">
      <c r="A50" s="11">
        <v>45</v>
      </c>
      <c r="B50" s="18" t="s">
        <v>51</v>
      </c>
      <c r="C50" s="19"/>
      <c r="D50" s="19"/>
      <c r="E50" s="20"/>
      <c r="F50" s="21">
        <v>2000</v>
      </c>
      <c r="G50" s="21">
        <v>2000</v>
      </c>
      <c r="H50" s="21"/>
      <c r="I50" s="33">
        <f aca="true" t="shared" si="1" ref="I50:I60">G50+H50</f>
        <v>2000</v>
      </c>
      <c r="J50" s="33"/>
      <c r="K50" s="313"/>
    </row>
    <row r="51" spans="1:11" ht="15.75">
      <c r="A51" s="11">
        <v>46</v>
      </c>
      <c r="B51" s="59" t="s">
        <v>52</v>
      </c>
      <c r="C51" s="60"/>
      <c r="D51" s="60"/>
      <c r="E51" s="61"/>
      <c r="F51" s="62">
        <v>2431</v>
      </c>
      <c r="G51" s="62">
        <v>2431</v>
      </c>
      <c r="H51" s="62"/>
      <c r="I51" s="33">
        <f t="shared" si="1"/>
        <v>2431</v>
      </c>
      <c r="J51" s="33"/>
      <c r="K51" s="313"/>
    </row>
    <row r="52" spans="1:11" ht="15.75">
      <c r="A52" s="11">
        <v>47</v>
      </c>
      <c r="B52" s="59" t="s">
        <v>53</v>
      </c>
      <c r="C52" s="60"/>
      <c r="D52" s="60"/>
      <c r="E52" s="61"/>
      <c r="F52" s="63">
        <v>10193</v>
      </c>
      <c r="G52" s="63">
        <v>10193</v>
      </c>
      <c r="H52" s="63"/>
      <c r="I52" s="33">
        <f t="shared" si="1"/>
        <v>10193</v>
      </c>
      <c r="J52" s="33"/>
      <c r="K52" s="313"/>
    </row>
    <row r="53" spans="1:11" ht="15.75">
      <c r="A53" s="11">
        <v>48</v>
      </c>
      <c r="B53" s="59" t="s">
        <v>54</v>
      </c>
      <c r="C53" s="60"/>
      <c r="D53" s="60"/>
      <c r="E53" s="61"/>
      <c r="F53" s="62">
        <v>734</v>
      </c>
      <c r="G53" s="62">
        <v>734</v>
      </c>
      <c r="H53" s="62"/>
      <c r="I53" s="33">
        <f t="shared" si="1"/>
        <v>734</v>
      </c>
      <c r="J53" s="33"/>
      <c r="K53" s="313"/>
    </row>
    <row r="54" spans="1:11" ht="15.75">
      <c r="A54" s="11">
        <v>49</v>
      </c>
      <c r="B54" s="354" t="s">
        <v>55</v>
      </c>
      <c r="C54" s="354"/>
      <c r="D54" s="354"/>
      <c r="E54" s="354"/>
      <c r="F54" s="64">
        <v>222</v>
      </c>
      <c r="G54" s="64">
        <v>222</v>
      </c>
      <c r="H54" s="64"/>
      <c r="I54" s="33">
        <f t="shared" si="1"/>
        <v>222</v>
      </c>
      <c r="J54" s="33"/>
      <c r="K54" s="313"/>
    </row>
    <row r="55" spans="1:11" ht="15.75">
      <c r="A55" s="11">
        <v>50</v>
      </c>
      <c r="B55" s="354" t="s">
        <v>56</v>
      </c>
      <c r="C55" s="354"/>
      <c r="D55" s="354"/>
      <c r="E55" s="354"/>
      <c r="F55" s="64">
        <v>222</v>
      </c>
      <c r="G55" s="64">
        <v>222</v>
      </c>
      <c r="H55" s="64"/>
      <c r="I55" s="33">
        <f t="shared" si="1"/>
        <v>222</v>
      </c>
      <c r="J55" s="33"/>
      <c r="K55" s="313"/>
    </row>
    <row r="56" spans="1:11" ht="15.75">
      <c r="A56" s="11">
        <v>51</v>
      </c>
      <c r="B56" s="320" t="s">
        <v>57</v>
      </c>
      <c r="C56" s="355"/>
      <c r="D56" s="355"/>
      <c r="E56" s="356"/>
      <c r="F56" s="64">
        <v>34562</v>
      </c>
      <c r="G56" s="64">
        <v>34562</v>
      </c>
      <c r="H56" s="64"/>
      <c r="I56" s="33">
        <f t="shared" si="1"/>
        <v>34562</v>
      </c>
      <c r="J56" s="310">
        <v>1057</v>
      </c>
      <c r="K56" s="313"/>
    </row>
    <row r="57" spans="1:11" ht="15.75">
      <c r="A57" s="11">
        <v>52</v>
      </c>
      <c r="B57" s="320" t="s">
        <v>58</v>
      </c>
      <c r="C57" s="357"/>
      <c r="D57" s="357"/>
      <c r="E57" s="356"/>
      <c r="F57" s="67">
        <v>664</v>
      </c>
      <c r="G57" s="67">
        <v>664</v>
      </c>
      <c r="H57" s="67"/>
      <c r="I57" s="33">
        <f t="shared" si="1"/>
        <v>664</v>
      </c>
      <c r="J57" s="33">
        <v>2897</v>
      </c>
      <c r="K57" s="313"/>
    </row>
    <row r="58" spans="1:11" ht="15.75">
      <c r="A58" s="11">
        <v>53</v>
      </c>
      <c r="B58" s="68" t="s">
        <v>59</v>
      </c>
      <c r="C58" s="66"/>
      <c r="D58" s="66"/>
      <c r="E58" s="65"/>
      <c r="F58" s="67">
        <v>9364</v>
      </c>
      <c r="G58" s="67">
        <v>9364</v>
      </c>
      <c r="H58" s="67"/>
      <c r="I58" s="33">
        <f t="shared" si="1"/>
        <v>9364</v>
      </c>
      <c r="J58" s="33"/>
      <c r="K58" s="313"/>
    </row>
    <row r="59" spans="1:11" ht="15.75">
      <c r="A59" s="11">
        <v>54</v>
      </c>
      <c r="B59" s="320" t="s">
        <v>60</v>
      </c>
      <c r="C59" s="357"/>
      <c r="D59" s="357"/>
      <c r="E59" s="356"/>
      <c r="F59" s="67"/>
      <c r="G59" s="67">
        <v>2200</v>
      </c>
      <c r="H59" s="67"/>
      <c r="I59" s="33">
        <f t="shared" si="1"/>
        <v>2200</v>
      </c>
      <c r="J59" s="33"/>
      <c r="K59" s="313"/>
    </row>
    <row r="60" spans="1:11" ht="15.75">
      <c r="A60" s="11">
        <v>55</v>
      </c>
      <c r="B60" s="69"/>
      <c r="C60" s="12"/>
      <c r="D60" s="12"/>
      <c r="E60" s="70"/>
      <c r="F60" s="64"/>
      <c r="G60" s="64"/>
      <c r="H60" s="64"/>
      <c r="I60" s="71">
        <f t="shared" si="1"/>
        <v>0</v>
      </c>
      <c r="J60" s="71"/>
      <c r="K60" s="313"/>
    </row>
    <row r="61" spans="1:11" s="73" customFormat="1" ht="15.75">
      <c r="A61" s="11">
        <v>56</v>
      </c>
      <c r="B61" s="358" t="s">
        <v>61</v>
      </c>
      <c r="C61" s="359"/>
      <c r="D61" s="359"/>
      <c r="E61" s="360"/>
      <c r="F61" s="72">
        <f>SUM(F62:F63)</f>
        <v>70</v>
      </c>
      <c r="G61" s="72">
        <f>SUM(G62:G63)</f>
        <v>70</v>
      </c>
      <c r="H61" s="72">
        <f>SUM(H62:H63)</f>
        <v>75</v>
      </c>
      <c r="I61" s="72">
        <f>SUM(I62:I63)</f>
        <v>145</v>
      </c>
      <c r="J61" s="72">
        <f>SUM(J62:J63)</f>
        <v>12</v>
      </c>
      <c r="K61" s="313"/>
    </row>
    <row r="62" spans="1:11" ht="15.75">
      <c r="A62" s="11">
        <v>57</v>
      </c>
      <c r="B62" s="18" t="s">
        <v>62</v>
      </c>
      <c r="C62" s="60"/>
      <c r="D62" s="60"/>
      <c r="E62" s="61"/>
      <c r="F62" s="21">
        <v>70</v>
      </c>
      <c r="G62" s="21">
        <v>70</v>
      </c>
      <c r="H62" s="21"/>
      <c r="I62" s="21">
        <f>F62+H62</f>
        <v>70</v>
      </c>
      <c r="J62" s="21">
        <v>12</v>
      </c>
      <c r="K62" s="313"/>
    </row>
    <row r="63" spans="1:11" ht="16.5" thickBot="1">
      <c r="A63" s="11">
        <v>58</v>
      </c>
      <c r="B63" s="59" t="s">
        <v>344</v>
      </c>
      <c r="C63" s="60"/>
      <c r="D63" s="60"/>
      <c r="E63" s="61"/>
      <c r="F63" s="21"/>
      <c r="G63" s="21"/>
      <c r="H63" s="21">
        <v>75</v>
      </c>
      <c r="I63" s="21">
        <f>F63+H63</f>
        <v>75</v>
      </c>
      <c r="J63" s="21"/>
      <c r="K63" s="313"/>
    </row>
    <row r="64" spans="1:11" ht="16.5" thickBot="1">
      <c r="A64" s="11">
        <v>59</v>
      </c>
      <c r="B64" s="361" t="s">
        <v>63</v>
      </c>
      <c r="C64" s="362"/>
      <c r="D64" s="362"/>
      <c r="E64" s="362"/>
      <c r="F64" s="74">
        <f>F65+F68</f>
        <v>2548</v>
      </c>
      <c r="G64" s="74">
        <f>G65+G68</f>
        <v>2548</v>
      </c>
      <c r="H64" s="74">
        <f>H65+H68</f>
        <v>0</v>
      </c>
      <c r="I64" s="74">
        <f>I65+I68</f>
        <v>2548</v>
      </c>
      <c r="J64" s="74">
        <f>J65+J68</f>
        <v>120</v>
      </c>
      <c r="K64" s="313"/>
    </row>
    <row r="65" spans="1:11" ht="15.75">
      <c r="A65" s="11">
        <v>60</v>
      </c>
      <c r="B65" s="347" t="s">
        <v>64</v>
      </c>
      <c r="C65" s="363"/>
      <c r="D65" s="363"/>
      <c r="E65" s="363"/>
      <c r="F65" s="24">
        <f>SUM(F66:F67)</f>
        <v>2548</v>
      </c>
      <c r="G65" s="24">
        <f>SUM(G66:G67)</f>
        <v>2548</v>
      </c>
      <c r="H65" s="24">
        <f>SUM(H66:H67)</f>
        <v>0</v>
      </c>
      <c r="I65" s="24">
        <f>SUM(I66:I67)</f>
        <v>2548</v>
      </c>
      <c r="J65" s="24">
        <f>SUM(J66:J67)</f>
        <v>120</v>
      </c>
      <c r="K65" s="313"/>
    </row>
    <row r="66" spans="1:11" ht="15.75">
      <c r="A66" s="11">
        <v>61</v>
      </c>
      <c r="B66" s="364" t="s">
        <v>65</v>
      </c>
      <c r="C66" s="364"/>
      <c r="D66" s="364"/>
      <c r="E66" s="364"/>
      <c r="F66" s="42">
        <v>2248</v>
      </c>
      <c r="G66" s="42">
        <v>2248</v>
      </c>
      <c r="H66" s="42"/>
      <c r="I66" s="42">
        <v>2248</v>
      </c>
      <c r="J66" s="42"/>
      <c r="K66" s="313"/>
    </row>
    <row r="67" spans="1:11" ht="15.75">
      <c r="A67" s="11">
        <v>62</v>
      </c>
      <c r="B67" s="354" t="s">
        <v>66</v>
      </c>
      <c r="C67" s="354"/>
      <c r="D67" s="354"/>
      <c r="E67" s="354"/>
      <c r="F67" s="21">
        <v>300</v>
      </c>
      <c r="G67" s="21">
        <v>300</v>
      </c>
      <c r="H67" s="21"/>
      <c r="I67" s="21">
        <v>300</v>
      </c>
      <c r="J67" s="21">
        <v>120</v>
      </c>
      <c r="K67" s="313"/>
    </row>
    <row r="68" spans="1:11" ht="15.75">
      <c r="A68" s="11">
        <v>63</v>
      </c>
      <c r="B68" s="365" t="s">
        <v>67</v>
      </c>
      <c r="C68" s="366"/>
      <c r="D68" s="366"/>
      <c r="E68" s="367"/>
      <c r="F68" s="24"/>
      <c r="G68" s="24"/>
      <c r="H68" s="24"/>
      <c r="I68" s="24"/>
      <c r="J68" s="24"/>
      <c r="K68" s="313"/>
    </row>
    <row r="69" spans="1:11" ht="15.75">
      <c r="A69" s="11">
        <v>64</v>
      </c>
      <c r="B69" s="368" t="s">
        <v>68</v>
      </c>
      <c r="C69" s="368"/>
      <c r="D69" s="368"/>
      <c r="E69" s="368"/>
      <c r="F69" s="75">
        <f>F70+F71</f>
        <v>45718</v>
      </c>
      <c r="G69" s="75">
        <f>G70+G71</f>
        <v>49418</v>
      </c>
      <c r="H69" s="75">
        <f>H70+H71</f>
        <v>275</v>
      </c>
      <c r="I69" s="75">
        <f>I70+I71</f>
        <v>49693</v>
      </c>
      <c r="J69" s="75">
        <f>J70+J71</f>
        <v>275</v>
      </c>
      <c r="K69" s="313"/>
    </row>
    <row r="70" spans="1:11" s="7" customFormat="1" ht="15.75">
      <c r="A70" s="11">
        <v>65</v>
      </c>
      <c r="B70" s="76" t="s">
        <v>69</v>
      </c>
      <c r="C70" s="77"/>
      <c r="D70" s="77"/>
      <c r="E70" s="77"/>
      <c r="F70" s="78"/>
      <c r="G70" s="78"/>
      <c r="H70" s="78"/>
      <c r="I70" s="78"/>
      <c r="J70" s="78"/>
      <c r="K70" s="313"/>
    </row>
    <row r="71" spans="1:11" ht="15.75">
      <c r="A71" s="11">
        <v>66</v>
      </c>
      <c r="B71" s="335" t="s">
        <v>70</v>
      </c>
      <c r="C71" s="336"/>
      <c r="D71" s="336"/>
      <c r="E71" s="336"/>
      <c r="F71" s="26">
        <f>SUM(F72:F78)</f>
        <v>45718</v>
      </c>
      <c r="G71" s="26">
        <f>SUM(G72:G78)</f>
        <v>49418</v>
      </c>
      <c r="H71" s="26">
        <f>SUM(H72:H78)</f>
        <v>275</v>
      </c>
      <c r="I71" s="26">
        <f>SUM(I72:I78)</f>
        <v>49693</v>
      </c>
      <c r="J71" s="26">
        <f>SUM(J72:J78)</f>
        <v>275</v>
      </c>
      <c r="K71" s="313"/>
    </row>
    <row r="72" spans="1:11" ht="15.75">
      <c r="A72" s="11">
        <v>67</v>
      </c>
      <c r="B72" s="79" t="s">
        <v>71</v>
      </c>
      <c r="C72" s="29"/>
      <c r="D72" s="29"/>
      <c r="E72" s="29"/>
      <c r="F72" s="80">
        <v>2226</v>
      </c>
      <c r="G72" s="80">
        <v>2226</v>
      </c>
      <c r="H72" s="80"/>
      <c r="I72" s="80">
        <f>G72+H72</f>
        <v>2226</v>
      </c>
      <c r="J72" s="80"/>
      <c r="K72" s="313"/>
    </row>
    <row r="73" spans="1:11" ht="15.75">
      <c r="A73" s="11">
        <v>68</v>
      </c>
      <c r="B73" s="31" t="s">
        <v>72</v>
      </c>
      <c r="C73" s="32"/>
      <c r="D73" s="32"/>
      <c r="E73" s="32"/>
      <c r="F73" s="81">
        <v>4661</v>
      </c>
      <c r="G73" s="81">
        <v>4661</v>
      </c>
      <c r="H73" s="81"/>
      <c r="I73" s="81">
        <f aca="true" t="shared" si="2" ref="I73:I78">G73+H73</f>
        <v>4661</v>
      </c>
      <c r="J73" s="81"/>
      <c r="K73" s="313"/>
    </row>
    <row r="74" spans="1:11" ht="15.75">
      <c r="A74" s="11">
        <v>69</v>
      </c>
      <c r="B74" s="82" t="s">
        <v>73</v>
      </c>
      <c r="C74" s="32"/>
      <c r="D74" s="32"/>
      <c r="E74" s="32"/>
      <c r="F74" s="81">
        <v>36563</v>
      </c>
      <c r="G74" s="81">
        <v>36563</v>
      </c>
      <c r="H74" s="81"/>
      <c r="I74" s="81">
        <f t="shared" si="2"/>
        <v>36563</v>
      </c>
      <c r="J74" s="309"/>
      <c r="K74" s="313"/>
    </row>
    <row r="75" spans="1:11" ht="15.75">
      <c r="A75" s="11">
        <v>70</v>
      </c>
      <c r="B75" s="343" t="s">
        <v>74</v>
      </c>
      <c r="C75" s="371"/>
      <c r="D75" s="371"/>
      <c r="E75" s="353"/>
      <c r="F75" s="67">
        <v>2268</v>
      </c>
      <c r="G75" s="67">
        <v>0</v>
      </c>
      <c r="H75" s="67"/>
      <c r="I75" s="81">
        <f t="shared" si="2"/>
        <v>0</v>
      </c>
      <c r="J75" s="81"/>
      <c r="K75" s="313"/>
    </row>
    <row r="76" spans="1:11" ht="15.75">
      <c r="A76" s="11">
        <v>70</v>
      </c>
      <c r="B76" s="343" t="s">
        <v>75</v>
      </c>
      <c r="C76" s="371"/>
      <c r="D76" s="371"/>
      <c r="E76" s="353"/>
      <c r="F76" s="67"/>
      <c r="G76" s="67">
        <v>1500</v>
      </c>
      <c r="H76" s="67"/>
      <c r="I76" s="81">
        <f t="shared" si="2"/>
        <v>1500</v>
      </c>
      <c r="J76" s="81"/>
      <c r="K76" s="313"/>
    </row>
    <row r="77" spans="1:11" ht="15.75">
      <c r="A77" s="11">
        <v>70</v>
      </c>
      <c r="B77" s="343" t="s">
        <v>347</v>
      </c>
      <c r="C77" s="371"/>
      <c r="D77" s="371"/>
      <c r="E77" s="353"/>
      <c r="F77" s="67"/>
      <c r="G77" s="67">
        <v>4468</v>
      </c>
      <c r="H77" s="67"/>
      <c r="I77" s="81">
        <f t="shared" si="2"/>
        <v>4468</v>
      </c>
      <c r="J77" s="81"/>
      <c r="K77" s="313"/>
    </row>
    <row r="78" spans="1:11" ht="15.75">
      <c r="A78" s="11">
        <v>70</v>
      </c>
      <c r="B78" s="374" t="s">
        <v>348</v>
      </c>
      <c r="C78" s="375"/>
      <c r="D78" s="375"/>
      <c r="E78" s="376"/>
      <c r="F78" s="84"/>
      <c r="G78" s="84"/>
      <c r="H78" s="84">
        <v>275</v>
      </c>
      <c r="I78" s="85">
        <f t="shared" si="2"/>
        <v>275</v>
      </c>
      <c r="J78" s="85">
        <v>275</v>
      </c>
      <c r="K78" s="313"/>
    </row>
    <row r="79" spans="1:11" s="73" customFormat="1" ht="15.75">
      <c r="A79" s="11">
        <v>71</v>
      </c>
      <c r="B79" s="86" t="s">
        <v>76</v>
      </c>
      <c r="C79" s="86"/>
      <c r="D79" s="86"/>
      <c r="E79" s="86"/>
      <c r="F79" s="87">
        <f>F80+F81</f>
        <v>1000</v>
      </c>
      <c r="G79" s="87">
        <f>G80+G81</f>
        <v>1000</v>
      </c>
      <c r="H79" s="87">
        <f>H80+H81</f>
        <v>0</v>
      </c>
      <c r="I79" s="87">
        <f>I80+I81</f>
        <v>1000</v>
      </c>
      <c r="J79" s="87">
        <f>J80+J81</f>
        <v>136</v>
      </c>
      <c r="K79" s="313"/>
    </row>
    <row r="80" spans="1:11" s="73" customFormat="1" ht="15.75">
      <c r="A80" s="11">
        <v>72</v>
      </c>
      <c r="B80" s="88" t="s">
        <v>77</v>
      </c>
      <c r="C80" s="88"/>
      <c r="D80" s="88"/>
      <c r="E80" s="88"/>
      <c r="F80" s="72">
        <v>1000</v>
      </c>
      <c r="G80" s="72">
        <v>1000</v>
      </c>
      <c r="H80" s="72"/>
      <c r="I80" s="72">
        <v>1000</v>
      </c>
      <c r="J80" s="72">
        <v>136</v>
      </c>
      <c r="K80" s="313"/>
    </row>
    <row r="81" spans="1:11" ht="15.75">
      <c r="A81" s="11">
        <v>73</v>
      </c>
      <c r="B81" s="377" t="s">
        <v>78</v>
      </c>
      <c r="C81" s="377"/>
      <c r="D81" s="377"/>
      <c r="E81" s="377"/>
      <c r="F81" s="89"/>
      <c r="G81" s="89"/>
      <c r="H81" s="89"/>
      <c r="I81" s="89"/>
      <c r="J81" s="89"/>
      <c r="K81" s="313"/>
    </row>
    <row r="82" spans="1:11" ht="15.75">
      <c r="A82" s="11">
        <v>74</v>
      </c>
      <c r="B82" s="373" t="s">
        <v>79</v>
      </c>
      <c r="C82" s="378"/>
      <c r="D82" s="378"/>
      <c r="E82" s="378"/>
      <c r="F82" s="90">
        <f>F7+F64+F69+F79</f>
        <v>706231</v>
      </c>
      <c r="G82" s="90">
        <f>G7+G64+G69+G79</f>
        <v>712131</v>
      </c>
      <c r="H82" s="90">
        <f>H7+H64+H69+H79</f>
        <v>30603</v>
      </c>
      <c r="I82" s="90">
        <f>I7+I64+I69+I79</f>
        <v>742734</v>
      </c>
      <c r="J82" s="90">
        <f>J7+J64+J69+J79</f>
        <v>219438</v>
      </c>
      <c r="K82" s="313"/>
    </row>
    <row r="83" spans="1:11" s="95" customFormat="1" ht="15.75">
      <c r="A83" s="11">
        <v>75</v>
      </c>
      <c r="B83" s="91" t="s">
        <v>80</v>
      </c>
      <c r="C83" s="92"/>
      <c r="D83" s="92"/>
      <c r="E83" s="93"/>
      <c r="F83" s="94">
        <f>SUM(F84:F85)</f>
        <v>425148</v>
      </c>
      <c r="G83" s="94">
        <f>SUM(G84:G85)</f>
        <v>425148</v>
      </c>
      <c r="H83" s="94">
        <f>SUM(H84:H85)</f>
        <v>1002</v>
      </c>
      <c r="I83" s="94">
        <f>SUM(I84:I85)</f>
        <v>426150</v>
      </c>
      <c r="J83" s="94">
        <f>SUM(J84:J85)</f>
        <v>123196</v>
      </c>
      <c r="K83" s="313"/>
    </row>
    <row r="84" spans="1:11" s="95" customFormat="1" ht="15.75">
      <c r="A84" s="11">
        <v>76</v>
      </c>
      <c r="B84" s="96" t="s">
        <v>81</v>
      </c>
      <c r="C84" s="97"/>
      <c r="D84" s="97"/>
      <c r="E84" s="98"/>
      <c r="F84" s="99">
        <v>425148</v>
      </c>
      <c r="G84" s="99">
        <v>425148</v>
      </c>
      <c r="H84" s="99">
        <v>1002</v>
      </c>
      <c r="I84" s="99">
        <f>G84+H84</f>
        <v>426150</v>
      </c>
      <c r="J84" s="99">
        <v>123196</v>
      </c>
      <c r="K84" s="313"/>
    </row>
    <row r="85" spans="1:11" s="95" customFormat="1" ht="15.75">
      <c r="A85" s="11">
        <v>77</v>
      </c>
      <c r="B85" s="100" t="s">
        <v>82</v>
      </c>
      <c r="C85" s="101"/>
      <c r="D85" s="101"/>
      <c r="E85" s="102"/>
      <c r="F85" s="103"/>
      <c r="G85" s="103"/>
      <c r="H85" s="103"/>
      <c r="I85" s="103"/>
      <c r="J85" s="103"/>
      <c r="K85" s="313"/>
    </row>
    <row r="86" spans="1:11" s="10" customFormat="1" ht="15.75">
      <c r="A86" s="11">
        <v>78</v>
      </c>
      <c r="B86" s="379" t="s">
        <v>83</v>
      </c>
      <c r="C86" s="380"/>
      <c r="D86" s="380"/>
      <c r="E86" s="381"/>
      <c r="F86" s="104">
        <f>F87+F88</f>
        <v>39369</v>
      </c>
      <c r="G86" s="104">
        <f>G87+G88</f>
        <v>153128</v>
      </c>
      <c r="H86" s="104">
        <f>H87+H88</f>
        <v>0</v>
      </c>
      <c r="I86" s="104">
        <f>I87+I88</f>
        <v>153128</v>
      </c>
      <c r="J86" s="104">
        <f>J87+J88</f>
        <v>0</v>
      </c>
      <c r="K86" s="313"/>
    </row>
    <row r="87" spans="1:11" s="10" customFormat="1" ht="15.75">
      <c r="A87" s="11">
        <v>79</v>
      </c>
      <c r="B87" s="365" t="s">
        <v>84</v>
      </c>
      <c r="C87" s="369"/>
      <c r="D87" s="369"/>
      <c r="E87" s="370"/>
      <c r="F87" s="105">
        <v>4483</v>
      </c>
      <c r="G87" s="105">
        <v>24802</v>
      </c>
      <c r="H87" s="105"/>
      <c r="I87" s="105">
        <f>G87+H87</f>
        <v>24802</v>
      </c>
      <c r="J87" s="105"/>
      <c r="K87" s="313"/>
    </row>
    <row r="88" spans="1:11" s="10" customFormat="1" ht="15.75">
      <c r="A88" s="11">
        <v>80</v>
      </c>
      <c r="B88" s="365" t="s">
        <v>85</v>
      </c>
      <c r="C88" s="369"/>
      <c r="D88" s="369"/>
      <c r="E88" s="370"/>
      <c r="F88" s="105">
        <v>34886</v>
      </c>
      <c r="G88" s="105">
        <v>128326</v>
      </c>
      <c r="H88" s="105"/>
      <c r="I88" s="105">
        <f>G88+H88</f>
        <v>128326</v>
      </c>
      <c r="J88" s="105"/>
      <c r="K88" s="313"/>
    </row>
    <row r="89" spans="1:11" s="10" customFormat="1" ht="15.75">
      <c r="A89" s="11">
        <v>81</v>
      </c>
      <c r="B89" s="372" t="s">
        <v>86</v>
      </c>
      <c r="C89" s="372"/>
      <c r="D89" s="372"/>
      <c r="E89" s="372"/>
      <c r="F89" s="106"/>
      <c r="G89" s="106"/>
      <c r="H89" s="106"/>
      <c r="I89" s="106"/>
      <c r="J89" s="106">
        <v>18578</v>
      </c>
      <c r="K89" s="313"/>
    </row>
    <row r="90" spans="1:11" ht="15.75">
      <c r="A90" s="11">
        <v>82</v>
      </c>
      <c r="B90" s="373" t="s">
        <v>87</v>
      </c>
      <c r="C90" s="373"/>
      <c r="D90" s="373"/>
      <c r="E90" s="373"/>
      <c r="F90" s="90">
        <f>F82+F83+F86+F89</f>
        <v>1170748</v>
      </c>
      <c r="G90" s="90">
        <f>G82+G83+G86+G89</f>
        <v>1290407</v>
      </c>
      <c r="H90" s="90">
        <f>H82+H83+H86+H89</f>
        <v>31605</v>
      </c>
      <c r="I90" s="90">
        <f>I82+I83+I86+I89</f>
        <v>1322012</v>
      </c>
      <c r="J90" s="90">
        <f>J82+J83+J86+J89</f>
        <v>361212</v>
      </c>
      <c r="K90" s="313"/>
    </row>
    <row r="91" spans="1:7" s="10" customFormat="1" ht="12.75">
      <c r="A91" s="11"/>
      <c r="B91" s="107"/>
      <c r="C91" s="107"/>
      <c r="D91" s="107"/>
      <c r="E91" s="107"/>
      <c r="F91" s="1"/>
      <c r="G91" s="1"/>
    </row>
    <row r="92" spans="1:7" s="10" customFormat="1" ht="18" customHeight="1">
      <c r="A92" s="11"/>
      <c r="B92" s="1"/>
      <c r="C92" s="1"/>
      <c r="D92" s="1"/>
      <c r="E92" s="1"/>
      <c r="F92" s="1"/>
      <c r="G92" s="1"/>
    </row>
    <row r="93" spans="1:7" s="10" customFormat="1" ht="18" customHeight="1">
      <c r="A93" s="11"/>
      <c r="B93" s="1"/>
      <c r="C93" s="1"/>
      <c r="D93" s="1"/>
      <c r="E93" s="1"/>
      <c r="F93" s="1"/>
      <c r="G93" s="1"/>
    </row>
    <row r="94" ht="18" customHeight="1">
      <c r="A94" s="11"/>
    </row>
    <row r="95" spans="1:7" s="10" customFormat="1" ht="12.75">
      <c r="A95" s="11"/>
      <c r="B95" s="1"/>
      <c r="C95" s="1"/>
      <c r="D95" s="1"/>
      <c r="E95" s="1"/>
      <c r="F95" s="1"/>
      <c r="G95" s="1"/>
    </row>
    <row r="96" spans="1:7" s="10" customFormat="1" ht="12.75">
      <c r="A96" s="11"/>
      <c r="B96" s="1"/>
      <c r="C96" s="1"/>
      <c r="D96" s="1"/>
      <c r="E96" s="1"/>
      <c r="F96" s="1"/>
      <c r="G96" s="1"/>
    </row>
    <row r="97" spans="1:7" s="10" customFormat="1" ht="12.75">
      <c r="A97" s="11"/>
      <c r="B97" s="1"/>
      <c r="C97" s="1"/>
      <c r="D97" s="1"/>
      <c r="E97" s="1"/>
      <c r="F97" s="1"/>
      <c r="G97" s="1"/>
    </row>
    <row r="98" ht="12.75">
      <c r="A98" s="11"/>
    </row>
    <row r="99" ht="12.75">
      <c r="A99" s="11"/>
    </row>
    <row r="100" ht="12.75">
      <c r="A100" s="11"/>
    </row>
    <row r="101" ht="12.75">
      <c r="A101" s="11"/>
    </row>
    <row r="102" ht="12.75">
      <c r="A102" s="11"/>
    </row>
    <row r="103" ht="12.75">
      <c r="A103" s="11"/>
    </row>
    <row r="104" ht="12.75">
      <c r="A104" s="11"/>
    </row>
    <row r="105" ht="12.75">
      <c r="A105" s="11"/>
    </row>
    <row r="106" ht="12.75">
      <c r="A106" s="11"/>
    </row>
    <row r="107" ht="12.75">
      <c r="A107" s="11"/>
    </row>
    <row r="108" ht="12.75">
      <c r="A108" s="11"/>
    </row>
    <row r="109" ht="12.75">
      <c r="A109" s="11"/>
    </row>
    <row r="110" ht="12.75">
      <c r="A110" s="11"/>
    </row>
    <row r="111" ht="12.75">
      <c r="A111" s="11"/>
    </row>
    <row r="112" ht="12.75">
      <c r="A112" s="11"/>
    </row>
  </sheetData>
  <sheetProtection/>
  <mergeCells count="59">
    <mergeCell ref="B89:E89"/>
    <mergeCell ref="B90:E90"/>
    <mergeCell ref="B75:E75"/>
    <mergeCell ref="B76:E76"/>
    <mergeCell ref="B78:E78"/>
    <mergeCell ref="B81:E81"/>
    <mergeCell ref="B82:E82"/>
    <mergeCell ref="B86:E86"/>
    <mergeCell ref="B68:E68"/>
    <mergeCell ref="B69:E69"/>
    <mergeCell ref="B71:E71"/>
    <mergeCell ref="B87:E87"/>
    <mergeCell ref="B77:E77"/>
    <mergeCell ref="B88:E88"/>
    <mergeCell ref="B59:E59"/>
    <mergeCell ref="B61:E61"/>
    <mergeCell ref="B64:E64"/>
    <mergeCell ref="B65:E65"/>
    <mergeCell ref="B66:E66"/>
    <mergeCell ref="B67:E67"/>
    <mergeCell ref="B46:E46"/>
    <mergeCell ref="B48:E48"/>
    <mergeCell ref="B54:E54"/>
    <mergeCell ref="B55:E55"/>
    <mergeCell ref="B56:E56"/>
    <mergeCell ref="B57:E57"/>
    <mergeCell ref="B39:E39"/>
    <mergeCell ref="B40:E40"/>
    <mergeCell ref="B42:E42"/>
    <mergeCell ref="B43:E43"/>
    <mergeCell ref="B44:E44"/>
    <mergeCell ref="B45:E45"/>
    <mergeCell ref="B27:E27"/>
    <mergeCell ref="B28:E28"/>
    <mergeCell ref="B29:E29"/>
    <mergeCell ref="B34:E34"/>
    <mergeCell ref="B37:E37"/>
    <mergeCell ref="B38:E38"/>
    <mergeCell ref="B21:E21"/>
    <mergeCell ref="B22:E22"/>
    <mergeCell ref="B23:E23"/>
    <mergeCell ref="B24:E24"/>
    <mergeCell ref="B25:E25"/>
    <mergeCell ref="B26:E26"/>
    <mergeCell ref="B14:E14"/>
    <mergeCell ref="B16:E16"/>
    <mergeCell ref="B17:E17"/>
    <mergeCell ref="B18:E18"/>
    <mergeCell ref="B19:E19"/>
    <mergeCell ref="B20:E20"/>
    <mergeCell ref="B13:E13"/>
    <mergeCell ref="B9:E9"/>
    <mergeCell ref="B10:E10"/>
    <mergeCell ref="B11:E11"/>
    <mergeCell ref="B12:E12"/>
    <mergeCell ref="B5:E5"/>
    <mergeCell ref="B6:E6"/>
    <mergeCell ref="B7:E7"/>
    <mergeCell ref="B8:E8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9"/>
  <sheetViews>
    <sheetView zoomScalePageLayoutView="0" workbookViewId="0" topLeftCell="E1">
      <selection activeCell="H3" sqref="H3"/>
    </sheetView>
  </sheetViews>
  <sheetFormatPr defaultColWidth="8.8515625" defaultRowHeight="15"/>
  <cols>
    <col min="1" max="1" width="5.421875" style="108" customWidth="1"/>
    <col min="2" max="3" width="8.8515625" style="108" customWidth="1"/>
    <col min="4" max="4" width="13.140625" style="108" customWidth="1"/>
    <col min="5" max="5" width="14.7109375" style="108" customWidth="1"/>
    <col min="6" max="6" width="10.28125" style="108" customWidth="1"/>
    <col min="7" max="7" width="10.7109375" style="108" customWidth="1"/>
    <col min="8" max="8" width="10.421875" style="108" customWidth="1"/>
    <col min="9" max="9" width="9.7109375" style="108" customWidth="1"/>
    <col min="10" max="12" width="8.8515625" style="108" customWidth="1"/>
    <col min="13" max="13" width="10.57421875" style="108" bestFit="1" customWidth="1"/>
    <col min="14" max="16384" width="8.8515625" style="108" customWidth="1"/>
  </cols>
  <sheetData>
    <row r="1" spans="3:8" ht="18">
      <c r="C1" s="109"/>
      <c r="D1" s="109" t="s">
        <v>88</v>
      </c>
      <c r="E1" s="110"/>
      <c r="F1" s="110"/>
      <c r="G1" s="111"/>
      <c r="H1" s="112"/>
    </row>
    <row r="2" spans="2:8" ht="15.75">
      <c r="B2" s="113"/>
      <c r="D2" s="114" t="s">
        <v>1</v>
      </c>
      <c r="E2" s="115"/>
      <c r="F2" s="116"/>
      <c r="G2" s="117"/>
      <c r="H2" s="7" t="s">
        <v>255</v>
      </c>
    </row>
    <row r="3" spans="2:8" ht="15.75">
      <c r="B3" s="113"/>
      <c r="C3" s="113"/>
      <c r="D3" s="114" t="s">
        <v>89</v>
      </c>
      <c r="E3" s="118"/>
      <c r="F3" s="116"/>
      <c r="G3" s="117"/>
      <c r="H3" s="260" t="s">
        <v>353</v>
      </c>
    </row>
    <row r="4" ht="12.75">
      <c r="H4" s="10" t="s">
        <v>3</v>
      </c>
    </row>
    <row r="5" spans="2:8" ht="16.5" thickBot="1">
      <c r="B5" s="382" t="s">
        <v>4</v>
      </c>
      <c r="C5" s="383"/>
      <c r="D5" s="383"/>
      <c r="E5" s="118" t="s">
        <v>5</v>
      </c>
      <c r="F5" s="116" t="s">
        <v>90</v>
      </c>
      <c r="G5" s="116" t="s">
        <v>91</v>
      </c>
      <c r="H5" s="119" t="s">
        <v>92</v>
      </c>
    </row>
    <row r="6" spans="1:16" ht="12.75">
      <c r="A6" s="371">
        <v>1</v>
      </c>
      <c r="B6" s="384" t="s">
        <v>93</v>
      </c>
      <c r="C6" s="385"/>
      <c r="D6" s="386"/>
      <c r="E6" s="120" t="s">
        <v>94</v>
      </c>
      <c r="F6" s="393" t="s">
        <v>95</v>
      </c>
      <c r="G6" s="394"/>
      <c r="H6" s="395"/>
      <c r="I6" s="120" t="s">
        <v>94</v>
      </c>
      <c r="J6" s="393" t="s">
        <v>95</v>
      </c>
      <c r="K6" s="394"/>
      <c r="L6" s="395"/>
      <c r="M6" s="120" t="s">
        <v>94</v>
      </c>
      <c r="N6" s="393" t="s">
        <v>95</v>
      </c>
      <c r="O6" s="394"/>
      <c r="P6" s="395"/>
    </row>
    <row r="7" spans="1:16" ht="12.75">
      <c r="A7" s="371"/>
      <c r="B7" s="387"/>
      <c r="C7" s="388"/>
      <c r="D7" s="389"/>
      <c r="E7" s="121" t="s">
        <v>96</v>
      </c>
      <c r="F7" s="396" t="s">
        <v>97</v>
      </c>
      <c r="G7" s="397"/>
      <c r="H7" s="398"/>
      <c r="I7" s="121" t="s">
        <v>98</v>
      </c>
      <c r="J7" s="396" t="s">
        <v>97</v>
      </c>
      <c r="K7" s="397"/>
      <c r="L7" s="398"/>
      <c r="M7" s="121" t="s">
        <v>254</v>
      </c>
      <c r="N7" s="396" t="s">
        <v>97</v>
      </c>
      <c r="O7" s="397"/>
      <c r="P7" s="398"/>
    </row>
    <row r="8" spans="1:16" ht="13.5" thickBot="1">
      <c r="A8" s="371"/>
      <c r="B8" s="390"/>
      <c r="C8" s="391"/>
      <c r="D8" s="392"/>
      <c r="E8" s="122" t="s">
        <v>99</v>
      </c>
      <c r="F8" s="123"/>
      <c r="G8" s="124"/>
      <c r="H8" s="125"/>
      <c r="I8" s="122" t="s">
        <v>99</v>
      </c>
      <c r="J8" s="123"/>
      <c r="K8" s="124"/>
      <c r="L8" s="125"/>
      <c r="M8" s="255">
        <v>41364</v>
      </c>
      <c r="N8" s="123"/>
      <c r="O8" s="124"/>
      <c r="P8" s="125"/>
    </row>
    <row r="9" spans="1:17" ht="12.75">
      <c r="A9" s="11">
        <v>2</v>
      </c>
      <c r="B9" s="399" t="s">
        <v>100</v>
      </c>
      <c r="C9" s="400"/>
      <c r="D9" s="401"/>
      <c r="E9" s="126">
        <f aca="true" t="shared" si="0" ref="E9:E73">SUM(F9:H9)</f>
        <v>95693</v>
      </c>
      <c r="F9" s="127">
        <v>45919</v>
      </c>
      <c r="G9" s="127">
        <v>12049</v>
      </c>
      <c r="H9" s="128">
        <v>37725</v>
      </c>
      <c r="I9" s="126">
        <f aca="true" t="shared" si="1" ref="I9:I43">SUM(J9:L9)</f>
        <v>96486</v>
      </c>
      <c r="J9" s="127">
        <v>46269</v>
      </c>
      <c r="K9" s="127">
        <v>12144</v>
      </c>
      <c r="L9" s="128">
        <v>38073</v>
      </c>
      <c r="M9" s="126">
        <f aca="true" t="shared" si="2" ref="M9:M43">SUM(N9:P9)</f>
        <v>25420</v>
      </c>
      <c r="N9" s="127">
        <v>11542</v>
      </c>
      <c r="O9" s="127">
        <v>3038</v>
      </c>
      <c r="P9" s="128">
        <v>10840</v>
      </c>
      <c r="Q9" s="316"/>
    </row>
    <row r="10" spans="1:17" ht="12.75">
      <c r="A10" s="11">
        <v>3</v>
      </c>
      <c r="B10" s="402" t="s">
        <v>101</v>
      </c>
      <c r="C10" s="403"/>
      <c r="D10" s="403"/>
      <c r="E10" s="126">
        <f t="shared" si="0"/>
        <v>78257</v>
      </c>
      <c r="F10" s="129">
        <f>F11+F12+F13</f>
        <v>39850</v>
      </c>
      <c r="G10" s="129">
        <f>G11+G12+G13</f>
        <v>10306</v>
      </c>
      <c r="H10" s="130">
        <f>H11+H12+H13</f>
        <v>28101</v>
      </c>
      <c r="I10" s="126">
        <f t="shared" si="1"/>
        <v>80838</v>
      </c>
      <c r="J10" s="129">
        <f>J11+J12+J13</f>
        <v>40510</v>
      </c>
      <c r="K10" s="129">
        <f>K11+K12+K13</f>
        <v>10486</v>
      </c>
      <c r="L10" s="130">
        <f>L11+L12+L13</f>
        <v>29842</v>
      </c>
      <c r="M10" s="126">
        <f t="shared" si="2"/>
        <v>19534</v>
      </c>
      <c r="N10" s="129">
        <f>N11+N12+N13</f>
        <v>9577</v>
      </c>
      <c r="O10" s="129">
        <f>O11+O12+O13</f>
        <v>2429</v>
      </c>
      <c r="P10" s="130">
        <f>P11+P12+P13</f>
        <v>7528</v>
      </c>
      <c r="Q10" s="316"/>
    </row>
    <row r="11" spans="1:17" ht="12.75">
      <c r="A11" s="11">
        <v>4</v>
      </c>
      <c r="B11" s="404" t="s">
        <v>102</v>
      </c>
      <c r="C11" s="405"/>
      <c r="D11" s="406"/>
      <c r="E11" s="131">
        <f t="shared" si="0"/>
        <v>59571</v>
      </c>
      <c r="F11" s="131">
        <v>29506</v>
      </c>
      <c r="G11" s="132">
        <v>7699</v>
      </c>
      <c r="H11" s="133">
        <v>22366</v>
      </c>
      <c r="I11" s="131">
        <f t="shared" si="1"/>
        <v>61617</v>
      </c>
      <c r="J11" s="131">
        <v>29926</v>
      </c>
      <c r="K11" s="132">
        <v>7814</v>
      </c>
      <c r="L11" s="133">
        <v>23877</v>
      </c>
      <c r="M11" s="131">
        <f t="shared" si="2"/>
        <v>15423</v>
      </c>
      <c r="N11" s="131">
        <v>7175</v>
      </c>
      <c r="O11" s="132">
        <v>1799</v>
      </c>
      <c r="P11" s="133">
        <v>6449</v>
      </c>
      <c r="Q11" s="316"/>
    </row>
    <row r="12" spans="1:17" ht="12.75">
      <c r="A12" s="11">
        <v>5</v>
      </c>
      <c r="B12" s="407" t="s">
        <v>103</v>
      </c>
      <c r="C12" s="408"/>
      <c r="D12" s="409"/>
      <c r="E12" s="137">
        <f t="shared" si="0"/>
        <v>7273</v>
      </c>
      <c r="F12" s="138">
        <v>4401</v>
      </c>
      <c r="G12" s="138">
        <v>1056</v>
      </c>
      <c r="H12" s="139">
        <v>1816</v>
      </c>
      <c r="I12" s="137">
        <f t="shared" si="1"/>
        <v>7273</v>
      </c>
      <c r="J12" s="138">
        <v>4401</v>
      </c>
      <c r="K12" s="138">
        <v>1056</v>
      </c>
      <c r="L12" s="139">
        <v>1816</v>
      </c>
      <c r="M12" s="137">
        <f t="shared" si="2"/>
        <v>1593</v>
      </c>
      <c r="N12" s="138">
        <v>929</v>
      </c>
      <c r="O12" s="138">
        <v>243</v>
      </c>
      <c r="P12" s="139">
        <v>421</v>
      </c>
      <c r="Q12" s="316"/>
    </row>
    <row r="13" spans="1:17" ht="13.5" thickBot="1">
      <c r="A13" s="11">
        <v>6</v>
      </c>
      <c r="B13" s="134" t="s">
        <v>104</v>
      </c>
      <c r="C13" s="135"/>
      <c r="D13" s="136"/>
      <c r="E13" s="140">
        <f t="shared" si="0"/>
        <v>11413</v>
      </c>
      <c r="F13" s="138">
        <v>5943</v>
      </c>
      <c r="G13" s="138">
        <v>1551</v>
      </c>
      <c r="H13" s="139">
        <v>3919</v>
      </c>
      <c r="I13" s="140">
        <f t="shared" si="1"/>
        <v>11948</v>
      </c>
      <c r="J13" s="138">
        <v>6183</v>
      </c>
      <c r="K13" s="138">
        <v>1616</v>
      </c>
      <c r="L13" s="139">
        <v>4149</v>
      </c>
      <c r="M13" s="140">
        <f t="shared" si="2"/>
        <v>2518</v>
      </c>
      <c r="N13" s="138">
        <v>1473</v>
      </c>
      <c r="O13" s="138">
        <v>387</v>
      </c>
      <c r="P13" s="139">
        <v>658</v>
      </c>
      <c r="Q13" s="316"/>
    </row>
    <row r="14" spans="1:17" ht="12.75">
      <c r="A14" s="11">
        <v>7</v>
      </c>
      <c r="B14" s="410" t="s">
        <v>105</v>
      </c>
      <c r="C14" s="411"/>
      <c r="D14" s="411"/>
      <c r="E14" s="141">
        <f t="shared" si="0"/>
        <v>173950</v>
      </c>
      <c r="F14" s="142">
        <f>F9+F10</f>
        <v>85769</v>
      </c>
      <c r="G14" s="142">
        <f>G9+G10</f>
        <v>22355</v>
      </c>
      <c r="H14" s="143">
        <f>H9+H10</f>
        <v>65826</v>
      </c>
      <c r="I14" s="141">
        <f t="shared" si="1"/>
        <v>177324</v>
      </c>
      <c r="J14" s="142">
        <f>J9+J10</f>
        <v>86779</v>
      </c>
      <c r="K14" s="142">
        <f>K9+K10</f>
        <v>22630</v>
      </c>
      <c r="L14" s="143">
        <f>L9+L10</f>
        <v>67915</v>
      </c>
      <c r="M14" s="141">
        <f t="shared" si="2"/>
        <v>44954</v>
      </c>
      <c r="N14" s="142">
        <f>N9+N10</f>
        <v>21119</v>
      </c>
      <c r="O14" s="142">
        <f>O9+O10</f>
        <v>5467</v>
      </c>
      <c r="P14" s="143">
        <f>P9+P10</f>
        <v>18368</v>
      </c>
      <c r="Q14" s="316"/>
    </row>
    <row r="15" spans="1:17" ht="13.5" thickBot="1">
      <c r="A15" s="11">
        <v>8</v>
      </c>
      <c r="B15" s="412" t="s">
        <v>106</v>
      </c>
      <c r="C15" s="413"/>
      <c r="D15" s="413"/>
      <c r="E15" s="144">
        <f t="shared" si="0"/>
        <v>39772</v>
      </c>
      <c r="F15" s="144">
        <f>SUM(F16+F20)</f>
        <v>13732</v>
      </c>
      <c r="G15" s="144">
        <f>SUM(G16+G20)</f>
        <v>3611</v>
      </c>
      <c r="H15" s="145">
        <f>SUM(H16+H20)</f>
        <v>22429</v>
      </c>
      <c r="I15" s="144">
        <f t="shared" si="1"/>
        <v>42258</v>
      </c>
      <c r="J15" s="144">
        <f>SUM(J16+J20)</f>
        <v>14120</v>
      </c>
      <c r="K15" s="144">
        <f>SUM(K16+K20)</f>
        <v>3768</v>
      </c>
      <c r="L15" s="145">
        <f>SUM(L16+L20)</f>
        <v>24370</v>
      </c>
      <c r="M15" s="144">
        <f t="shared" si="2"/>
        <v>11336</v>
      </c>
      <c r="N15" s="144">
        <f>SUM(N16+N20)</f>
        <v>3354</v>
      </c>
      <c r="O15" s="144">
        <f>SUM(O16+O20)</f>
        <v>897</v>
      </c>
      <c r="P15" s="145">
        <f>SUM(P16+P20)</f>
        <v>7085</v>
      </c>
      <c r="Q15" s="316"/>
    </row>
    <row r="16" spans="1:17" ht="12.75">
      <c r="A16" s="11">
        <v>9</v>
      </c>
      <c r="B16" s="407" t="s">
        <v>107</v>
      </c>
      <c r="C16" s="408"/>
      <c r="D16" s="409"/>
      <c r="E16" s="137">
        <f t="shared" si="0"/>
        <v>26318</v>
      </c>
      <c r="F16" s="138">
        <f>SUM(F17:F19)</f>
        <v>10178</v>
      </c>
      <c r="G16" s="138">
        <f>SUM(G17:G19)</f>
        <v>2664</v>
      </c>
      <c r="H16" s="139">
        <f>SUM(H17:H19)</f>
        <v>13476</v>
      </c>
      <c r="I16" s="137">
        <f t="shared" si="1"/>
        <v>27868</v>
      </c>
      <c r="J16" s="138">
        <f>SUM(J17:J19)</f>
        <v>10428</v>
      </c>
      <c r="K16" s="138">
        <f>SUM(K17:K19)</f>
        <v>2783</v>
      </c>
      <c r="L16" s="139">
        <f>SUM(L17:L19)</f>
        <v>14657</v>
      </c>
      <c r="M16" s="137">
        <f t="shared" si="2"/>
        <v>5853</v>
      </c>
      <c r="N16" s="138">
        <f>SUM(N17:N19)</f>
        <v>2405</v>
      </c>
      <c r="O16" s="138">
        <f>SUM(O17:O19)</f>
        <v>677</v>
      </c>
      <c r="P16" s="139">
        <f>SUM(P17:P19)</f>
        <v>2771</v>
      </c>
      <c r="Q16" s="316"/>
    </row>
    <row r="17" spans="1:17" ht="12.75">
      <c r="A17" s="11">
        <v>10</v>
      </c>
      <c r="B17" s="134" t="s">
        <v>108</v>
      </c>
      <c r="C17" s="135"/>
      <c r="D17" s="136"/>
      <c r="E17" s="137">
        <f t="shared" si="0"/>
        <v>25560</v>
      </c>
      <c r="F17" s="138">
        <v>9898</v>
      </c>
      <c r="G17" s="138">
        <v>2596</v>
      </c>
      <c r="H17" s="139">
        <v>13066</v>
      </c>
      <c r="I17" s="137">
        <f t="shared" si="1"/>
        <v>26630</v>
      </c>
      <c r="J17" s="138">
        <v>10148</v>
      </c>
      <c r="K17" s="138">
        <v>2715</v>
      </c>
      <c r="L17" s="139">
        <v>13767</v>
      </c>
      <c r="M17" s="137">
        <f t="shared" si="2"/>
        <v>5345</v>
      </c>
      <c r="N17" s="138">
        <v>2265</v>
      </c>
      <c r="O17" s="138">
        <v>643</v>
      </c>
      <c r="P17" s="139">
        <v>2437</v>
      </c>
      <c r="Q17" s="316"/>
    </row>
    <row r="18" spans="1:17" ht="12.75">
      <c r="A18" s="11">
        <v>11</v>
      </c>
      <c r="B18" s="134" t="s">
        <v>109</v>
      </c>
      <c r="C18" s="135"/>
      <c r="D18" s="136"/>
      <c r="E18" s="137">
        <f t="shared" si="0"/>
        <v>758</v>
      </c>
      <c r="F18" s="138">
        <v>280</v>
      </c>
      <c r="G18" s="138">
        <v>68</v>
      </c>
      <c r="H18" s="139">
        <v>410</v>
      </c>
      <c r="I18" s="137">
        <f t="shared" si="1"/>
        <v>758</v>
      </c>
      <c r="J18" s="138">
        <v>280</v>
      </c>
      <c r="K18" s="138">
        <v>68</v>
      </c>
      <c r="L18" s="139">
        <v>410</v>
      </c>
      <c r="M18" s="137">
        <f t="shared" si="2"/>
        <v>404</v>
      </c>
      <c r="N18" s="138">
        <v>140</v>
      </c>
      <c r="O18" s="138">
        <v>34</v>
      </c>
      <c r="P18" s="139">
        <v>230</v>
      </c>
      <c r="Q18" s="316"/>
    </row>
    <row r="19" spans="1:17" ht="12.75">
      <c r="A19" s="11">
        <v>12</v>
      </c>
      <c r="B19" s="407" t="s">
        <v>110</v>
      </c>
      <c r="C19" s="408"/>
      <c r="D19" s="409"/>
      <c r="E19" s="137">
        <f t="shared" si="0"/>
        <v>0</v>
      </c>
      <c r="F19" s="146"/>
      <c r="G19" s="146"/>
      <c r="H19" s="147"/>
      <c r="I19" s="137">
        <f t="shared" si="1"/>
        <v>480</v>
      </c>
      <c r="J19" s="146"/>
      <c r="K19" s="146"/>
      <c r="L19" s="147">
        <v>480</v>
      </c>
      <c r="M19" s="137">
        <f t="shared" si="2"/>
        <v>104</v>
      </c>
      <c r="N19" s="146">
        <v>0</v>
      </c>
      <c r="O19" s="146">
        <v>0</v>
      </c>
      <c r="P19" s="147">
        <v>104</v>
      </c>
      <c r="Q19" s="316"/>
    </row>
    <row r="20" spans="1:17" ht="12.75">
      <c r="A20" s="11">
        <v>13</v>
      </c>
      <c r="B20" s="407" t="s">
        <v>111</v>
      </c>
      <c r="C20" s="408"/>
      <c r="D20" s="409"/>
      <c r="E20" s="137">
        <f t="shared" si="0"/>
        <v>13454</v>
      </c>
      <c r="F20" s="138">
        <v>3554</v>
      </c>
      <c r="G20" s="146">
        <v>947</v>
      </c>
      <c r="H20" s="139">
        <v>8953</v>
      </c>
      <c r="I20" s="137">
        <f t="shared" si="1"/>
        <v>14390</v>
      </c>
      <c r="J20" s="138">
        <v>3692</v>
      </c>
      <c r="K20" s="146">
        <v>985</v>
      </c>
      <c r="L20" s="139">
        <v>9713</v>
      </c>
      <c r="M20" s="137">
        <f t="shared" si="2"/>
        <v>5483</v>
      </c>
      <c r="N20" s="138">
        <v>949</v>
      </c>
      <c r="O20" s="146">
        <v>220</v>
      </c>
      <c r="P20" s="139">
        <v>4314</v>
      </c>
      <c r="Q20" s="316"/>
    </row>
    <row r="21" spans="1:17" ht="12.75">
      <c r="A21" s="11">
        <v>14</v>
      </c>
      <c r="B21" s="134" t="s">
        <v>112</v>
      </c>
      <c r="C21" s="135"/>
      <c r="D21" s="136"/>
      <c r="E21" s="148">
        <f t="shared" si="0"/>
        <v>0</v>
      </c>
      <c r="F21" s="138"/>
      <c r="G21" s="146"/>
      <c r="H21" s="139"/>
      <c r="I21" s="148">
        <f t="shared" si="1"/>
        <v>280</v>
      </c>
      <c r="J21" s="138"/>
      <c r="K21" s="146"/>
      <c r="L21" s="139">
        <v>280</v>
      </c>
      <c r="M21" s="148">
        <f t="shared" si="2"/>
        <v>0</v>
      </c>
      <c r="N21" s="138"/>
      <c r="O21" s="146"/>
      <c r="P21" s="139"/>
      <c r="Q21" s="316"/>
    </row>
    <row r="22" spans="1:17" ht="12.75">
      <c r="A22" s="11">
        <v>15</v>
      </c>
      <c r="B22" s="414" t="s">
        <v>113</v>
      </c>
      <c r="C22" s="415"/>
      <c r="D22" s="415"/>
      <c r="E22" s="149">
        <f t="shared" si="0"/>
        <v>38013</v>
      </c>
      <c r="F22" s="149">
        <f>F23+F26+F27+F28+F29</f>
        <v>20366</v>
      </c>
      <c r="G22" s="149">
        <f>G23+G26+G27+G28+G29</f>
        <v>5384</v>
      </c>
      <c r="H22" s="150">
        <f>H23+H26+H27+H28+H29</f>
        <v>12263</v>
      </c>
      <c r="I22" s="149">
        <f t="shared" si="1"/>
        <v>38912</v>
      </c>
      <c r="J22" s="149">
        <f>J23+J26+J27+J28+J29</f>
        <v>20742</v>
      </c>
      <c r="K22" s="149">
        <f>K23+K26+K27+K28+K29</f>
        <v>5486</v>
      </c>
      <c r="L22" s="150">
        <f>L23+L26+L27+L28+L29</f>
        <v>12684</v>
      </c>
      <c r="M22" s="149">
        <f t="shared" si="2"/>
        <v>8248</v>
      </c>
      <c r="N22" s="149">
        <f>N23+N26+N27+N28+N29</f>
        <v>4457</v>
      </c>
      <c r="O22" s="149">
        <f>O23+O26+O27+O28+O29</f>
        <v>1154</v>
      </c>
      <c r="P22" s="150">
        <f>P23+P26+P27+P28+P29</f>
        <v>2637</v>
      </c>
      <c r="Q22" s="316"/>
    </row>
    <row r="23" spans="1:17" ht="12.75">
      <c r="A23" s="11">
        <v>16</v>
      </c>
      <c r="B23" s="407" t="s">
        <v>114</v>
      </c>
      <c r="C23" s="408"/>
      <c r="D23" s="409"/>
      <c r="E23" s="131">
        <f t="shared" si="0"/>
        <v>2861</v>
      </c>
      <c r="F23" s="151">
        <f>SUM(F24:F25)</f>
        <v>2163</v>
      </c>
      <c r="G23" s="151">
        <f>SUM(G24:G25)</f>
        <v>567</v>
      </c>
      <c r="H23" s="152">
        <f>SUM(H24:H25)</f>
        <v>131</v>
      </c>
      <c r="I23" s="131">
        <f t="shared" si="1"/>
        <v>2981</v>
      </c>
      <c r="J23" s="151">
        <f>SUM(J24:J25)</f>
        <v>2243</v>
      </c>
      <c r="K23" s="151">
        <f>SUM(K24:K25)</f>
        <v>589</v>
      </c>
      <c r="L23" s="152">
        <f>SUM(L24:L25)</f>
        <v>149</v>
      </c>
      <c r="M23" s="131">
        <f t="shared" si="2"/>
        <v>663</v>
      </c>
      <c r="N23" s="151">
        <f>SUM(N24:N25)</f>
        <v>516</v>
      </c>
      <c r="O23" s="151">
        <f>SUM(O24:O25)</f>
        <v>138</v>
      </c>
      <c r="P23" s="152">
        <f>SUM(P24:P25)</f>
        <v>9</v>
      </c>
      <c r="Q23" s="316"/>
    </row>
    <row r="24" spans="1:17" ht="12.75">
      <c r="A24" s="11">
        <v>17</v>
      </c>
      <c r="B24" s="134" t="s">
        <v>115</v>
      </c>
      <c r="C24" s="135"/>
      <c r="D24" s="136"/>
      <c r="E24" s="137">
        <f t="shared" si="0"/>
        <v>993</v>
      </c>
      <c r="F24" s="153">
        <v>726</v>
      </c>
      <c r="G24" s="153">
        <v>189</v>
      </c>
      <c r="H24" s="154">
        <v>78</v>
      </c>
      <c r="I24" s="137">
        <f t="shared" si="1"/>
        <v>1062</v>
      </c>
      <c r="J24" s="153">
        <v>766</v>
      </c>
      <c r="K24" s="153">
        <v>200</v>
      </c>
      <c r="L24" s="154">
        <v>96</v>
      </c>
      <c r="M24" s="137">
        <f t="shared" si="2"/>
        <v>230</v>
      </c>
      <c r="N24" s="153">
        <v>175</v>
      </c>
      <c r="O24" s="153">
        <v>47</v>
      </c>
      <c r="P24" s="154">
        <v>8</v>
      </c>
      <c r="Q24" s="316"/>
    </row>
    <row r="25" spans="1:17" ht="12.75">
      <c r="A25" s="11">
        <v>18</v>
      </c>
      <c r="B25" s="134" t="s">
        <v>116</v>
      </c>
      <c r="C25" s="135"/>
      <c r="D25" s="136"/>
      <c r="E25" s="137">
        <f t="shared" si="0"/>
        <v>1868</v>
      </c>
      <c r="F25" s="153">
        <v>1437</v>
      </c>
      <c r="G25" s="153">
        <v>378</v>
      </c>
      <c r="H25" s="154">
        <v>53</v>
      </c>
      <c r="I25" s="137">
        <f t="shared" si="1"/>
        <v>1919</v>
      </c>
      <c r="J25" s="153">
        <v>1477</v>
      </c>
      <c r="K25" s="153">
        <v>389</v>
      </c>
      <c r="L25" s="154">
        <v>53</v>
      </c>
      <c r="M25" s="137">
        <f t="shared" si="2"/>
        <v>433</v>
      </c>
      <c r="N25" s="153">
        <v>341</v>
      </c>
      <c r="O25" s="153">
        <v>91</v>
      </c>
      <c r="P25" s="154">
        <v>1</v>
      </c>
      <c r="Q25" s="316"/>
    </row>
    <row r="26" spans="1:17" ht="12.75">
      <c r="A26" s="11">
        <v>19</v>
      </c>
      <c r="B26" s="407" t="s">
        <v>117</v>
      </c>
      <c r="C26" s="408"/>
      <c r="D26" s="409"/>
      <c r="E26" s="137">
        <f t="shared" si="0"/>
        <v>3980</v>
      </c>
      <c r="F26" s="155">
        <v>736</v>
      </c>
      <c r="G26" s="153">
        <v>196</v>
      </c>
      <c r="H26" s="156">
        <v>3048</v>
      </c>
      <c r="I26" s="137">
        <f t="shared" si="1"/>
        <v>4231</v>
      </c>
      <c r="J26" s="155">
        <v>776</v>
      </c>
      <c r="K26" s="153">
        <v>207</v>
      </c>
      <c r="L26" s="156">
        <v>3248</v>
      </c>
      <c r="M26" s="137">
        <f t="shared" si="2"/>
        <v>988</v>
      </c>
      <c r="N26" s="155">
        <v>199</v>
      </c>
      <c r="O26" s="153">
        <v>54</v>
      </c>
      <c r="P26" s="156">
        <v>735</v>
      </c>
      <c r="Q26" s="316"/>
    </row>
    <row r="27" spans="1:17" ht="12.75">
      <c r="A27" s="11">
        <v>20</v>
      </c>
      <c r="B27" s="134" t="s">
        <v>118</v>
      </c>
      <c r="C27" s="135"/>
      <c r="D27" s="136"/>
      <c r="E27" s="137">
        <f t="shared" si="0"/>
        <v>1574</v>
      </c>
      <c r="F27" s="155">
        <v>711</v>
      </c>
      <c r="G27" s="153">
        <v>189</v>
      </c>
      <c r="H27" s="156">
        <v>674</v>
      </c>
      <c r="I27" s="137">
        <f t="shared" si="1"/>
        <v>1594</v>
      </c>
      <c r="J27" s="155">
        <v>711</v>
      </c>
      <c r="K27" s="153">
        <v>189</v>
      </c>
      <c r="L27" s="156">
        <v>694</v>
      </c>
      <c r="M27" s="137">
        <f t="shared" si="2"/>
        <v>227</v>
      </c>
      <c r="N27" s="155">
        <v>176</v>
      </c>
      <c r="O27" s="153">
        <v>47</v>
      </c>
      <c r="P27" s="156">
        <v>4</v>
      </c>
      <c r="Q27" s="316"/>
    </row>
    <row r="28" spans="1:17" ht="12.75">
      <c r="A28" s="11">
        <v>21</v>
      </c>
      <c r="B28" s="134" t="s">
        <v>119</v>
      </c>
      <c r="C28" s="135"/>
      <c r="D28" s="136"/>
      <c r="E28" s="137">
        <f t="shared" si="0"/>
        <v>8085</v>
      </c>
      <c r="F28" s="155">
        <v>1422</v>
      </c>
      <c r="G28" s="153">
        <v>378</v>
      </c>
      <c r="H28" s="156">
        <v>6285</v>
      </c>
      <c r="I28" s="137">
        <f t="shared" si="1"/>
        <v>8159</v>
      </c>
      <c r="J28" s="155">
        <v>1462</v>
      </c>
      <c r="K28" s="153">
        <v>389</v>
      </c>
      <c r="L28" s="156">
        <v>6308</v>
      </c>
      <c r="M28" s="137">
        <f t="shared" si="2"/>
        <v>1932</v>
      </c>
      <c r="N28" s="155">
        <v>344</v>
      </c>
      <c r="O28" s="153">
        <v>91</v>
      </c>
      <c r="P28" s="156">
        <v>1497</v>
      </c>
      <c r="Q28" s="316"/>
    </row>
    <row r="29" spans="1:17" ht="12.75">
      <c r="A29" s="11">
        <v>22</v>
      </c>
      <c r="B29" s="407" t="s">
        <v>120</v>
      </c>
      <c r="C29" s="408"/>
      <c r="D29" s="409"/>
      <c r="E29" s="137">
        <f t="shared" si="0"/>
        <v>21513</v>
      </c>
      <c r="F29" s="155">
        <f>F30+F31</f>
        <v>15334</v>
      </c>
      <c r="G29" s="155">
        <f>G30+G31</f>
        <v>4054</v>
      </c>
      <c r="H29" s="156">
        <f>H30+H31</f>
        <v>2125</v>
      </c>
      <c r="I29" s="137">
        <f t="shared" si="1"/>
        <v>21947</v>
      </c>
      <c r="J29" s="155">
        <f>J30+J31</f>
        <v>15550</v>
      </c>
      <c r="K29" s="155">
        <f>K30+K31</f>
        <v>4112</v>
      </c>
      <c r="L29" s="156">
        <f>L30+L31</f>
        <v>2285</v>
      </c>
      <c r="M29" s="137">
        <f t="shared" si="2"/>
        <v>4438</v>
      </c>
      <c r="N29" s="155">
        <f>N30+N31</f>
        <v>3222</v>
      </c>
      <c r="O29" s="155">
        <f>O30+O31</f>
        <v>824</v>
      </c>
      <c r="P29" s="156">
        <f>P30+P31</f>
        <v>392</v>
      </c>
      <c r="Q29" s="316"/>
    </row>
    <row r="30" spans="1:17" ht="12.75">
      <c r="A30" s="11">
        <v>23</v>
      </c>
      <c r="B30" s="407" t="s">
        <v>121</v>
      </c>
      <c r="C30" s="408"/>
      <c r="D30" s="409"/>
      <c r="E30" s="137">
        <f t="shared" si="0"/>
        <v>807</v>
      </c>
      <c r="F30" s="153">
        <v>545</v>
      </c>
      <c r="G30" s="153">
        <v>147</v>
      </c>
      <c r="H30" s="154">
        <v>115</v>
      </c>
      <c r="I30" s="137">
        <f t="shared" si="1"/>
        <v>822</v>
      </c>
      <c r="J30" s="153">
        <v>545</v>
      </c>
      <c r="K30" s="153">
        <v>147</v>
      </c>
      <c r="L30" s="154">
        <v>130</v>
      </c>
      <c r="M30" s="137">
        <f t="shared" si="2"/>
        <v>172</v>
      </c>
      <c r="N30" s="153">
        <v>135</v>
      </c>
      <c r="O30" s="153">
        <v>37</v>
      </c>
      <c r="P30" s="154">
        <v>0</v>
      </c>
      <c r="Q30" s="316"/>
    </row>
    <row r="31" spans="1:17" ht="12.75">
      <c r="A31" s="11">
        <v>24</v>
      </c>
      <c r="B31" s="134" t="s">
        <v>122</v>
      </c>
      <c r="C31" s="135"/>
      <c r="D31" s="136"/>
      <c r="E31" s="148">
        <f t="shared" si="0"/>
        <v>20706</v>
      </c>
      <c r="F31" s="153">
        <v>14789</v>
      </c>
      <c r="G31" s="153">
        <v>3907</v>
      </c>
      <c r="H31" s="154">
        <v>2010</v>
      </c>
      <c r="I31" s="148">
        <f t="shared" si="1"/>
        <v>21125</v>
      </c>
      <c r="J31" s="153">
        <v>15005</v>
      </c>
      <c r="K31" s="153">
        <v>3965</v>
      </c>
      <c r="L31" s="154">
        <v>2155</v>
      </c>
      <c r="M31" s="148">
        <f t="shared" si="2"/>
        <v>4266</v>
      </c>
      <c r="N31" s="153">
        <v>3087</v>
      </c>
      <c r="O31" s="153">
        <v>787</v>
      </c>
      <c r="P31" s="154">
        <v>392</v>
      </c>
      <c r="Q31" s="316"/>
    </row>
    <row r="32" spans="1:17" ht="12.75">
      <c r="A32" s="11">
        <v>25</v>
      </c>
      <c r="B32" s="157" t="s">
        <v>123</v>
      </c>
      <c r="C32" s="158"/>
      <c r="D32" s="159"/>
      <c r="E32" s="149">
        <f t="shared" si="0"/>
        <v>149371</v>
      </c>
      <c r="F32" s="149">
        <f>SUM(F33+F44+F47+F54)</f>
        <v>73982</v>
      </c>
      <c r="G32" s="149">
        <f>SUM(G33+G44+G47+G54)</f>
        <v>14268</v>
      </c>
      <c r="H32" s="150">
        <f>SUM(H33+H44+H47+H54)</f>
        <v>61121</v>
      </c>
      <c r="I32" s="149">
        <f t="shared" si="1"/>
        <v>156099</v>
      </c>
      <c r="J32" s="149">
        <f>SUM(J33+J44+J47+J54)</f>
        <v>74700</v>
      </c>
      <c r="K32" s="149">
        <f>SUM(K33+K44+K47+K54)</f>
        <v>14463</v>
      </c>
      <c r="L32" s="150">
        <f>SUM(L33+L44+L47+L54)</f>
        <v>66936</v>
      </c>
      <c r="M32" s="149">
        <f t="shared" si="2"/>
        <v>37270</v>
      </c>
      <c r="N32" s="149">
        <f>SUM(N33+N44+N47+N54)</f>
        <v>16868</v>
      </c>
      <c r="O32" s="149">
        <f>SUM(O33+O44+O47+O54)</f>
        <v>3197</v>
      </c>
      <c r="P32" s="150">
        <f>SUM(P33+P44+P47+P54)</f>
        <v>17205</v>
      </c>
      <c r="Q32" s="316"/>
    </row>
    <row r="33" spans="1:17" ht="12.75">
      <c r="A33" s="11">
        <v>26</v>
      </c>
      <c r="B33" s="402" t="s">
        <v>124</v>
      </c>
      <c r="C33" s="403"/>
      <c r="D33" s="403"/>
      <c r="E33" s="160">
        <f t="shared" si="0"/>
        <v>66184</v>
      </c>
      <c r="F33" s="160">
        <f>SUM(F34:F43)</f>
        <v>22833</v>
      </c>
      <c r="G33" s="160">
        <f>SUM(G34:G43)</f>
        <v>6041</v>
      </c>
      <c r="H33" s="161">
        <f>SUM(H34:H43)</f>
        <v>37310</v>
      </c>
      <c r="I33" s="160">
        <f t="shared" si="1"/>
        <v>72362</v>
      </c>
      <c r="J33" s="160">
        <f>SUM(J34:J43)</f>
        <v>23533</v>
      </c>
      <c r="K33" s="160">
        <f>SUM(K34:K43)</f>
        <v>6231</v>
      </c>
      <c r="L33" s="161">
        <f>SUM(L34:L43)</f>
        <v>42598</v>
      </c>
      <c r="M33" s="160">
        <f t="shared" si="2"/>
        <v>17546</v>
      </c>
      <c r="N33" s="160">
        <f>SUM(N34:N43)</f>
        <v>5499</v>
      </c>
      <c r="O33" s="160">
        <f>SUM(O34:O43)</f>
        <v>1375</v>
      </c>
      <c r="P33" s="161">
        <f>SUM(P34:P43)</f>
        <v>10672</v>
      </c>
      <c r="Q33" s="316"/>
    </row>
    <row r="34" spans="1:17" ht="12.75">
      <c r="A34" s="11">
        <v>27</v>
      </c>
      <c r="B34" s="407" t="s">
        <v>125</v>
      </c>
      <c r="C34" s="408"/>
      <c r="D34" s="409"/>
      <c r="E34" s="131">
        <f t="shared" si="0"/>
        <v>23821</v>
      </c>
      <c r="F34" s="151">
        <v>16398</v>
      </c>
      <c r="G34" s="151">
        <v>4328</v>
      </c>
      <c r="H34" s="152">
        <v>3095</v>
      </c>
      <c r="I34" s="131">
        <f t="shared" si="1"/>
        <v>24606</v>
      </c>
      <c r="J34" s="151">
        <v>16898</v>
      </c>
      <c r="K34" s="151">
        <v>4463</v>
      </c>
      <c r="L34" s="152">
        <v>3245</v>
      </c>
      <c r="M34" s="131">
        <f t="shared" si="2"/>
        <v>5681</v>
      </c>
      <c r="N34" s="151">
        <v>3889</v>
      </c>
      <c r="O34" s="151">
        <v>943</v>
      </c>
      <c r="P34" s="152">
        <v>849</v>
      </c>
      <c r="Q34" s="316"/>
    </row>
    <row r="35" spans="1:17" ht="12.75">
      <c r="A35" s="11">
        <v>28</v>
      </c>
      <c r="B35" s="407" t="s">
        <v>126</v>
      </c>
      <c r="C35" s="408"/>
      <c r="D35" s="409"/>
      <c r="E35" s="137">
        <f t="shared" si="0"/>
        <v>8570</v>
      </c>
      <c r="F35" s="155">
        <v>4723</v>
      </c>
      <c r="G35" s="153">
        <v>1257</v>
      </c>
      <c r="H35" s="156">
        <v>2590</v>
      </c>
      <c r="I35" s="137">
        <f t="shared" si="1"/>
        <v>9061</v>
      </c>
      <c r="J35" s="155">
        <v>4873</v>
      </c>
      <c r="K35" s="153">
        <v>1298</v>
      </c>
      <c r="L35" s="156">
        <v>2890</v>
      </c>
      <c r="M35" s="137">
        <f t="shared" si="2"/>
        <v>2185</v>
      </c>
      <c r="N35" s="155">
        <v>1148</v>
      </c>
      <c r="O35" s="153">
        <v>308</v>
      </c>
      <c r="P35" s="156">
        <v>729</v>
      </c>
      <c r="Q35" s="316"/>
    </row>
    <row r="36" spans="1:17" ht="12.75">
      <c r="A36" s="11">
        <v>29</v>
      </c>
      <c r="B36" s="407" t="s">
        <v>127</v>
      </c>
      <c r="C36" s="408"/>
      <c r="D36" s="409"/>
      <c r="E36" s="137">
        <f t="shared" si="0"/>
        <v>3593</v>
      </c>
      <c r="F36" s="155">
        <v>1712</v>
      </c>
      <c r="G36" s="153">
        <v>456</v>
      </c>
      <c r="H36" s="154">
        <v>1425</v>
      </c>
      <c r="I36" s="137">
        <f t="shared" si="1"/>
        <v>3657</v>
      </c>
      <c r="J36" s="155">
        <v>1762</v>
      </c>
      <c r="K36" s="153">
        <v>470</v>
      </c>
      <c r="L36" s="154">
        <v>1425</v>
      </c>
      <c r="M36" s="137">
        <f t="shared" si="2"/>
        <v>632</v>
      </c>
      <c r="N36" s="155">
        <v>462</v>
      </c>
      <c r="O36" s="153">
        <v>124</v>
      </c>
      <c r="P36" s="154">
        <v>46</v>
      </c>
      <c r="Q36" s="316"/>
    </row>
    <row r="37" spans="1:17" ht="12.75">
      <c r="A37" s="11">
        <v>30</v>
      </c>
      <c r="B37" s="407" t="s">
        <v>128</v>
      </c>
      <c r="C37" s="408"/>
      <c r="D37" s="409"/>
      <c r="E37" s="137">
        <f t="shared" si="0"/>
        <v>2222</v>
      </c>
      <c r="F37" s="153"/>
      <c r="G37" s="153"/>
      <c r="H37" s="156">
        <v>2222</v>
      </c>
      <c r="I37" s="137">
        <f t="shared" si="1"/>
        <v>4879</v>
      </c>
      <c r="J37" s="153"/>
      <c r="K37" s="153"/>
      <c r="L37" s="156">
        <v>4879</v>
      </c>
      <c r="M37" s="137">
        <f t="shared" si="2"/>
        <v>109</v>
      </c>
      <c r="N37" s="153"/>
      <c r="O37" s="153"/>
      <c r="P37" s="156">
        <v>109</v>
      </c>
      <c r="Q37" s="316"/>
    </row>
    <row r="38" spans="1:17" ht="12.75">
      <c r="A38" s="11">
        <v>31</v>
      </c>
      <c r="B38" s="407" t="s">
        <v>129</v>
      </c>
      <c r="C38" s="408"/>
      <c r="D38" s="409"/>
      <c r="E38" s="137">
        <f t="shared" si="0"/>
        <v>3448</v>
      </c>
      <c r="F38" s="153"/>
      <c r="G38" s="153"/>
      <c r="H38" s="156">
        <v>3448</v>
      </c>
      <c r="I38" s="137">
        <f t="shared" si="1"/>
        <v>3448</v>
      </c>
      <c r="J38" s="153"/>
      <c r="K38" s="153"/>
      <c r="L38" s="156">
        <v>3448</v>
      </c>
      <c r="M38" s="137">
        <f t="shared" si="2"/>
        <v>831</v>
      </c>
      <c r="N38" s="153"/>
      <c r="O38" s="153"/>
      <c r="P38" s="156">
        <v>831</v>
      </c>
      <c r="Q38" s="316"/>
    </row>
    <row r="39" spans="1:17" ht="12.75">
      <c r="A39" s="11">
        <v>32</v>
      </c>
      <c r="B39" s="407" t="s">
        <v>130</v>
      </c>
      <c r="C39" s="408"/>
      <c r="D39" s="409"/>
      <c r="E39" s="137">
        <f t="shared" si="0"/>
        <v>4826</v>
      </c>
      <c r="F39" s="153"/>
      <c r="G39" s="153"/>
      <c r="H39" s="156">
        <v>4826</v>
      </c>
      <c r="I39" s="137">
        <f t="shared" si="1"/>
        <v>5971</v>
      </c>
      <c r="J39" s="153"/>
      <c r="K39" s="153"/>
      <c r="L39" s="156">
        <v>5971</v>
      </c>
      <c r="M39" s="137">
        <f t="shared" si="2"/>
        <v>2966</v>
      </c>
      <c r="N39" s="153"/>
      <c r="O39" s="153"/>
      <c r="P39" s="156">
        <v>2966</v>
      </c>
      <c r="Q39" s="316"/>
    </row>
    <row r="40" spans="1:17" ht="12.75">
      <c r="A40" s="11">
        <v>33</v>
      </c>
      <c r="B40" s="407" t="s">
        <v>131</v>
      </c>
      <c r="C40" s="408"/>
      <c r="D40" s="409"/>
      <c r="E40" s="137">
        <f t="shared" si="0"/>
        <v>6038</v>
      </c>
      <c r="F40" s="153"/>
      <c r="G40" s="153"/>
      <c r="H40" s="156">
        <v>6038</v>
      </c>
      <c r="I40" s="137">
        <f t="shared" si="1"/>
        <v>6534</v>
      </c>
      <c r="J40" s="153"/>
      <c r="K40" s="153"/>
      <c r="L40" s="156">
        <v>6534</v>
      </c>
      <c r="M40" s="137">
        <f t="shared" si="2"/>
        <v>2032</v>
      </c>
      <c r="N40" s="153"/>
      <c r="O40" s="153"/>
      <c r="P40" s="156">
        <v>2032</v>
      </c>
      <c r="Q40" s="316"/>
    </row>
    <row r="41" spans="1:17" ht="12.75">
      <c r="A41" s="11">
        <v>34</v>
      </c>
      <c r="B41" s="407" t="s">
        <v>132</v>
      </c>
      <c r="C41" s="408"/>
      <c r="D41" s="409"/>
      <c r="E41" s="137">
        <f t="shared" si="0"/>
        <v>12000</v>
      </c>
      <c r="F41" s="153"/>
      <c r="G41" s="153"/>
      <c r="H41" s="156">
        <v>12000</v>
      </c>
      <c r="I41" s="137">
        <f t="shared" si="1"/>
        <v>12000</v>
      </c>
      <c r="J41" s="153"/>
      <c r="K41" s="153"/>
      <c r="L41" s="156">
        <v>12000</v>
      </c>
      <c r="M41" s="137">
        <f t="shared" si="2"/>
        <v>2610</v>
      </c>
      <c r="N41" s="153"/>
      <c r="O41" s="153"/>
      <c r="P41" s="156">
        <v>2610</v>
      </c>
      <c r="Q41" s="316"/>
    </row>
    <row r="42" spans="1:17" ht="12.75">
      <c r="A42" s="11">
        <v>35</v>
      </c>
      <c r="B42" s="407" t="s">
        <v>133</v>
      </c>
      <c r="C42" s="408"/>
      <c r="D42" s="409"/>
      <c r="E42" s="137">
        <f t="shared" si="0"/>
        <v>127</v>
      </c>
      <c r="F42" s="153"/>
      <c r="G42" s="153"/>
      <c r="H42" s="154">
        <v>127</v>
      </c>
      <c r="I42" s="137">
        <f t="shared" si="1"/>
        <v>667</v>
      </c>
      <c r="J42" s="153"/>
      <c r="K42" s="153"/>
      <c r="L42" s="154">
        <v>667</v>
      </c>
      <c r="M42" s="137">
        <f t="shared" si="2"/>
        <v>0</v>
      </c>
      <c r="N42" s="153"/>
      <c r="O42" s="153"/>
      <c r="P42" s="154">
        <v>0</v>
      </c>
      <c r="Q42" s="316"/>
    </row>
    <row r="43" spans="1:17" ht="12.75">
      <c r="A43" s="11">
        <v>36</v>
      </c>
      <c r="B43" s="407" t="s">
        <v>134</v>
      </c>
      <c r="C43" s="408"/>
      <c r="D43" s="409"/>
      <c r="E43" s="137">
        <f t="shared" si="0"/>
        <v>1539</v>
      </c>
      <c r="F43" s="153"/>
      <c r="G43" s="153"/>
      <c r="H43" s="156">
        <v>1539</v>
      </c>
      <c r="I43" s="137">
        <f t="shared" si="1"/>
        <v>1539</v>
      </c>
      <c r="J43" s="153"/>
      <c r="K43" s="153"/>
      <c r="L43" s="156">
        <v>1539</v>
      </c>
      <c r="M43" s="137">
        <f t="shared" si="2"/>
        <v>500</v>
      </c>
      <c r="N43" s="153"/>
      <c r="O43" s="153"/>
      <c r="P43" s="156">
        <v>500</v>
      </c>
      <c r="Q43" s="316"/>
    </row>
    <row r="44" spans="1:17" ht="12.75">
      <c r="A44" s="11">
        <v>37</v>
      </c>
      <c r="B44" s="416" t="s">
        <v>135</v>
      </c>
      <c r="C44" s="417"/>
      <c r="D44" s="418"/>
      <c r="E44" s="126">
        <f>SUM(F44:H44)</f>
        <v>33356</v>
      </c>
      <c r="F44" s="163">
        <f>F45+F46</f>
        <v>10550</v>
      </c>
      <c r="G44" s="163">
        <f>G45+G46</f>
        <v>2772</v>
      </c>
      <c r="H44" s="164">
        <f>H45+H46</f>
        <v>20034</v>
      </c>
      <c r="I44" s="126">
        <f aca="true" t="shared" si="3" ref="I44:I111">SUM(J44:L44)</f>
        <v>33606</v>
      </c>
      <c r="J44" s="163">
        <f>J45+J46</f>
        <v>10568</v>
      </c>
      <c r="K44" s="163">
        <f>K45+K46</f>
        <v>2777</v>
      </c>
      <c r="L44" s="164">
        <f>L45+L46</f>
        <v>20261</v>
      </c>
      <c r="M44" s="126">
        <f aca="true" t="shared" si="4" ref="M44:M111">SUM(N44:P44)</f>
        <v>8793</v>
      </c>
      <c r="N44" s="163">
        <f>N45+N46</f>
        <v>2347</v>
      </c>
      <c r="O44" s="163">
        <f>O45+O46</f>
        <v>594</v>
      </c>
      <c r="P44" s="164">
        <f>P45+P46</f>
        <v>5852</v>
      </c>
      <c r="Q44" s="316"/>
    </row>
    <row r="45" spans="1:17" ht="12.75">
      <c r="A45" s="11">
        <v>38</v>
      </c>
      <c r="B45" s="407" t="s">
        <v>136</v>
      </c>
      <c r="C45" s="357"/>
      <c r="D45" s="356"/>
      <c r="E45" s="131">
        <f>SUM(F45:H45)</f>
        <v>18807</v>
      </c>
      <c r="F45" s="165">
        <v>4944</v>
      </c>
      <c r="G45" s="165">
        <v>1310</v>
      </c>
      <c r="H45" s="152">
        <v>12553</v>
      </c>
      <c r="I45" s="131">
        <f t="shared" si="3"/>
        <v>18807</v>
      </c>
      <c r="J45" s="165">
        <v>4962</v>
      </c>
      <c r="K45" s="165">
        <v>1315</v>
      </c>
      <c r="L45" s="152">
        <v>12530</v>
      </c>
      <c r="M45" s="131">
        <f t="shared" si="4"/>
        <v>4740</v>
      </c>
      <c r="N45" s="165">
        <v>1259</v>
      </c>
      <c r="O45" s="165">
        <v>307</v>
      </c>
      <c r="P45" s="152">
        <v>3174</v>
      </c>
      <c r="Q45" s="316"/>
    </row>
    <row r="46" spans="1:17" ht="12.75">
      <c r="A46" s="11">
        <v>39</v>
      </c>
      <c r="B46" s="419" t="s">
        <v>137</v>
      </c>
      <c r="C46" s="324"/>
      <c r="D46" s="420"/>
      <c r="E46" s="148">
        <f>SUM(F46:H46)</f>
        <v>14549</v>
      </c>
      <c r="F46" s="167">
        <v>5606</v>
      </c>
      <c r="G46" s="167">
        <v>1462</v>
      </c>
      <c r="H46" s="168">
        <v>7481</v>
      </c>
      <c r="I46" s="148">
        <f t="shared" si="3"/>
        <v>14799</v>
      </c>
      <c r="J46" s="167">
        <v>5606</v>
      </c>
      <c r="K46" s="167">
        <v>1462</v>
      </c>
      <c r="L46" s="168">
        <v>7731</v>
      </c>
      <c r="M46" s="148">
        <f t="shared" si="4"/>
        <v>4053</v>
      </c>
      <c r="N46" s="167">
        <v>1088</v>
      </c>
      <c r="O46" s="167">
        <v>287</v>
      </c>
      <c r="P46" s="168">
        <v>2678</v>
      </c>
      <c r="Q46" s="316"/>
    </row>
    <row r="47" spans="1:17" ht="12.75">
      <c r="A47" s="11">
        <v>40</v>
      </c>
      <c r="B47" s="416" t="s">
        <v>138</v>
      </c>
      <c r="C47" s="417"/>
      <c r="D47" s="418"/>
      <c r="E47" s="126">
        <f t="shared" si="0"/>
        <v>1096</v>
      </c>
      <c r="F47" s="163">
        <f>SUM(F48:F53)</f>
        <v>40</v>
      </c>
      <c r="G47" s="163">
        <f>SUM(G48:G53)</f>
        <v>11</v>
      </c>
      <c r="H47" s="164">
        <f>SUM(H48:H53)</f>
        <v>1045</v>
      </c>
      <c r="I47" s="126">
        <f t="shared" si="3"/>
        <v>1096</v>
      </c>
      <c r="J47" s="163">
        <f>SUM(J48:J53)</f>
        <v>40</v>
      </c>
      <c r="K47" s="163">
        <f>SUM(K48:K53)</f>
        <v>11</v>
      </c>
      <c r="L47" s="164">
        <f>SUM(L48:L53)</f>
        <v>1045</v>
      </c>
      <c r="M47" s="126">
        <f t="shared" si="4"/>
        <v>328</v>
      </c>
      <c r="N47" s="163">
        <f>SUM(N48:N53)</f>
        <v>19</v>
      </c>
      <c r="O47" s="163">
        <f>SUM(O48:O53)</f>
        <v>6</v>
      </c>
      <c r="P47" s="164">
        <f>SUM(P48:P53)</f>
        <v>303</v>
      </c>
      <c r="Q47" s="316"/>
    </row>
    <row r="48" spans="1:17" ht="12.75">
      <c r="A48" s="11">
        <v>41</v>
      </c>
      <c r="B48" s="404" t="s">
        <v>139</v>
      </c>
      <c r="C48" s="421"/>
      <c r="D48" s="422"/>
      <c r="E48" s="131">
        <f t="shared" si="0"/>
        <v>4</v>
      </c>
      <c r="F48" s="169"/>
      <c r="G48" s="169"/>
      <c r="H48" s="170">
        <v>4</v>
      </c>
      <c r="I48" s="131">
        <f t="shared" si="3"/>
        <v>4</v>
      </c>
      <c r="J48" s="169"/>
      <c r="K48" s="169"/>
      <c r="L48" s="170">
        <v>4</v>
      </c>
      <c r="M48" s="131">
        <f t="shared" si="4"/>
        <v>0</v>
      </c>
      <c r="N48" s="169"/>
      <c r="O48" s="169"/>
      <c r="P48" s="170"/>
      <c r="Q48" s="316"/>
    </row>
    <row r="49" spans="1:17" ht="12.75">
      <c r="A49" s="11">
        <v>42</v>
      </c>
      <c r="B49" s="407" t="s">
        <v>140</v>
      </c>
      <c r="C49" s="408"/>
      <c r="D49" s="409"/>
      <c r="E49" s="137">
        <f t="shared" si="0"/>
        <v>258</v>
      </c>
      <c r="F49" s="146"/>
      <c r="G49" s="146"/>
      <c r="H49" s="147">
        <v>258</v>
      </c>
      <c r="I49" s="137">
        <f t="shared" si="3"/>
        <v>258</v>
      </c>
      <c r="J49" s="146"/>
      <c r="K49" s="146"/>
      <c r="L49" s="147">
        <v>258</v>
      </c>
      <c r="M49" s="137">
        <f t="shared" si="4"/>
        <v>40</v>
      </c>
      <c r="N49" s="146"/>
      <c r="O49" s="146"/>
      <c r="P49" s="147">
        <v>40</v>
      </c>
      <c r="Q49" s="316"/>
    </row>
    <row r="50" spans="1:17" ht="12.75">
      <c r="A50" s="11">
        <v>43</v>
      </c>
      <c r="B50" s="407" t="s">
        <v>141</v>
      </c>
      <c r="C50" s="408"/>
      <c r="D50" s="409"/>
      <c r="E50" s="137">
        <f t="shared" si="0"/>
        <v>21</v>
      </c>
      <c r="F50" s="146"/>
      <c r="G50" s="146"/>
      <c r="H50" s="147">
        <v>21</v>
      </c>
      <c r="I50" s="137">
        <f t="shared" si="3"/>
        <v>21</v>
      </c>
      <c r="J50" s="146"/>
      <c r="K50" s="146"/>
      <c r="L50" s="147">
        <v>21</v>
      </c>
      <c r="M50" s="137">
        <f t="shared" si="4"/>
        <v>2</v>
      </c>
      <c r="N50" s="146"/>
      <c r="O50" s="146"/>
      <c r="P50" s="147">
        <v>2</v>
      </c>
      <c r="Q50" s="316"/>
    </row>
    <row r="51" spans="1:17" ht="12.75">
      <c r="A51" s="11">
        <v>44</v>
      </c>
      <c r="B51" s="407" t="s">
        <v>142</v>
      </c>
      <c r="C51" s="408"/>
      <c r="D51" s="409"/>
      <c r="E51" s="137">
        <f t="shared" si="0"/>
        <v>735</v>
      </c>
      <c r="F51" s="146">
        <v>40</v>
      </c>
      <c r="G51" s="146">
        <v>11</v>
      </c>
      <c r="H51" s="147">
        <v>684</v>
      </c>
      <c r="I51" s="137">
        <f t="shared" si="3"/>
        <v>735</v>
      </c>
      <c r="J51" s="146">
        <v>40</v>
      </c>
      <c r="K51" s="146">
        <v>11</v>
      </c>
      <c r="L51" s="147">
        <v>684</v>
      </c>
      <c r="M51" s="137">
        <f t="shared" si="4"/>
        <v>283</v>
      </c>
      <c r="N51" s="146">
        <v>19</v>
      </c>
      <c r="O51" s="146">
        <v>6</v>
      </c>
      <c r="P51" s="147">
        <v>258</v>
      </c>
      <c r="Q51" s="316"/>
    </row>
    <row r="52" spans="1:17" ht="12.75">
      <c r="A52" s="11">
        <v>45</v>
      </c>
      <c r="B52" s="407" t="s">
        <v>143</v>
      </c>
      <c r="C52" s="408"/>
      <c r="D52" s="409"/>
      <c r="E52" s="137">
        <f t="shared" si="0"/>
        <v>32</v>
      </c>
      <c r="F52" s="153"/>
      <c r="G52" s="153"/>
      <c r="H52" s="154">
        <v>32</v>
      </c>
      <c r="I52" s="137">
        <f t="shared" si="3"/>
        <v>32</v>
      </c>
      <c r="J52" s="153"/>
      <c r="K52" s="153"/>
      <c r="L52" s="154">
        <v>32</v>
      </c>
      <c r="M52" s="137">
        <f t="shared" si="4"/>
        <v>1</v>
      </c>
      <c r="N52" s="153"/>
      <c r="O52" s="153"/>
      <c r="P52" s="154">
        <v>1</v>
      </c>
      <c r="Q52" s="316"/>
    </row>
    <row r="53" spans="1:17" ht="12.75">
      <c r="A53" s="11">
        <v>46</v>
      </c>
      <c r="B53" s="407" t="s">
        <v>144</v>
      </c>
      <c r="C53" s="408"/>
      <c r="D53" s="409"/>
      <c r="E53" s="148">
        <f t="shared" si="0"/>
        <v>46</v>
      </c>
      <c r="F53" s="167"/>
      <c r="G53" s="167"/>
      <c r="H53" s="171">
        <v>46</v>
      </c>
      <c r="I53" s="148">
        <f t="shared" si="3"/>
        <v>46</v>
      </c>
      <c r="J53" s="167"/>
      <c r="K53" s="167"/>
      <c r="L53" s="171">
        <v>46</v>
      </c>
      <c r="M53" s="148">
        <f t="shared" si="4"/>
        <v>2</v>
      </c>
      <c r="N53" s="167"/>
      <c r="O53" s="167"/>
      <c r="P53" s="171">
        <v>2</v>
      </c>
      <c r="Q53" s="316"/>
    </row>
    <row r="54" spans="1:17" ht="12.75">
      <c r="A54" s="11">
        <v>47</v>
      </c>
      <c r="B54" s="162" t="s">
        <v>145</v>
      </c>
      <c r="C54" s="172"/>
      <c r="D54" s="173"/>
      <c r="E54" s="126">
        <f t="shared" si="0"/>
        <v>48735</v>
      </c>
      <c r="F54" s="174">
        <v>40559</v>
      </c>
      <c r="G54" s="174">
        <v>5444</v>
      </c>
      <c r="H54" s="175">
        <v>2732</v>
      </c>
      <c r="I54" s="126">
        <f t="shared" si="3"/>
        <v>49035</v>
      </c>
      <c r="J54" s="174">
        <v>40559</v>
      </c>
      <c r="K54" s="174">
        <v>5444</v>
      </c>
      <c r="L54" s="175">
        <v>3032</v>
      </c>
      <c r="M54" s="126">
        <f t="shared" si="4"/>
        <v>10603</v>
      </c>
      <c r="N54" s="174">
        <v>9003</v>
      </c>
      <c r="O54" s="174">
        <v>1222</v>
      </c>
      <c r="P54" s="175">
        <v>378</v>
      </c>
      <c r="Q54" s="316"/>
    </row>
    <row r="55" spans="1:17" ht="12.75">
      <c r="A55" s="11">
        <v>48</v>
      </c>
      <c r="B55" s="414" t="s">
        <v>146</v>
      </c>
      <c r="C55" s="415"/>
      <c r="D55" s="415"/>
      <c r="E55" s="176">
        <f t="shared" si="0"/>
        <v>128213</v>
      </c>
      <c r="F55" s="177">
        <f>SUM(F56:F58)</f>
        <v>78317</v>
      </c>
      <c r="G55" s="177">
        <f>SUM(G56:G58)</f>
        <v>20627</v>
      </c>
      <c r="H55" s="178">
        <f>SUM(H56:H58)</f>
        <v>29269</v>
      </c>
      <c r="I55" s="176">
        <f t="shared" si="3"/>
        <v>131579</v>
      </c>
      <c r="J55" s="177">
        <f>SUM(J56:J58)</f>
        <v>80567</v>
      </c>
      <c r="K55" s="177">
        <f>SUM(K56:K58)</f>
        <v>21345</v>
      </c>
      <c r="L55" s="178">
        <f>SUM(L56:L58)</f>
        <v>29667</v>
      </c>
      <c r="M55" s="176">
        <f t="shared" si="4"/>
        <v>27023</v>
      </c>
      <c r="N55" s="177">
        <f>SUM(N56:N58)</f>
        <v>17781</v>
      </c>
      <c r="O55" s="177">
        <f>SUM(O56:O58)</f>
        <v>4479</v>
      </c>
      <c r="P55" s="178">
        <f>SUM(P56:P58)</f>
        <v>4763</v>
      </c>
      <c r="Q55" s="316"/>
    </row>
    <row r="56" spans="1:17" ht="12.75">
      <c r="A56" s="11">
        <v>49</v>
      </c>
      <c r="B56" s="407" t="s">
        <v>147</v>
      </c>
      <c r="C56" s="408"/>
      <c r="D56" s="409"/>
      <c r="E56" s="131">
        <f t="shared" si="0"/>
        <v>114692</v>
      </c>
      <c r="F56" s="179">
        <v>69043</v>
      </c>
      <c r="G56" s="180">
        <v>18182</v>
      </c>
      <c r="H56" s="181">
        <v>27467</v>
      </c>
      <c r="I56" s="131">
        <f t="shared" si="3"/>
        <v>117806</v>
      </c>
      <c r="J56" s="179">
        <v>71104</v>
      </c>
      <c r="K56" s="180">
        <v>18849</v>
      </c>
      <c r="L56" s="181">
        <v>27853</v>
      </c>
      <c r="M56" s="131">
        <f t="shared" si="4"/>
        <v>24021</v>
      </c>
      <c r="N56" s="179">
        <v>15520</v>
      </c>
      <c r="O56" s="180">
        <v>3918</v>
      </c>
      <c r="P56" s="181">
        <v>4583</v>
      </c>
      <c r="Q56" s="316"/>
    </row>
    <row r="57" spans="1:17" ht="12.75">
      <c r="A57" s="11">
        <v>50</v>
      </c>
      <c r="B57" s="407" t="s">
        <v>148</v>
      </c>
      <c r="C57" s="408"/>
      <c r="D57" s="409"/>
      <c r="E57" s="137">
        <f t="shared" si="0"/>
        <v>7255</v>
      </c>
      <c r="F57" s="182">
        <v>5244</v>
      </c>
      <c r="G57" s="182">
        <v>1353</v>
      </c>
      <c r="H57" s="183">
        <v>658</v>
      </c>
      <c r="I57" s="137">
        <f t="shared" si="3"/>
        <v>7255</v>
      </c>
      <c r="J57" s="182">
        <v>5244</v>
      </c>
      <c r="K57" s="182">
        <v>1353</v>
      </c>
      <c r="L57" s="183">
        <v>658</v>
      </c>
      <c r="M57" s="137">
        <f t="shared" si="4"/>
        <v>1562</v>
      </c>
      <c r="N57" s="182">
        <v>1216</v>
      </c>
      <c r="O57" s="182">
        <v>303</v>
      </c>
      <c r="P57" s="183">
        <v>43</v>
      </c>
      <c r="Q57" s="316"/>
    </row>
    <row r="58" spans="1:17" ht="12.75">
      <c r="A58" s="11">
        <v>51</v>
      </c>
      <c r="B58" s="407" t="s">
        <v>149</v>
      </c>
      <c r="C58" s="357"/>
      <c r="D58" s="356"/>
      <c r="E58" s="137">
        <f t="shared" si="0"/>
        <v>6266</v>
      </c>
      <c r="F58" s="182">
        <v>4030</v>
      </c>
      <c r="G58" s="182">
        <v>1092</v>
      </c>
      <c r="H58" s="183">
        <v>1144</v>
      </c>
      <c r="I58" s="137">
        <f t="shared" si="3"/>
        <v>6518</v>
      </c>
      <c r="J58" s="182">
        <v>4219</v>
      </c>
      <c r="K58" s="182">
        <v>1143</v>
      </c>
      <c r="L58" s="183">
        <v>1156</v>
      </c>
      <c r="M58" s="137">
        <f t="shared" si="4"/>
        <v>1440</v>
      </c>
      <c r="N58" s="182">
        <v>1045</v>
      </c>
      <c r="O58" s="182">
        <v>258</v>
      </c>
      <c r="P58" s="183">
        <v>137</v>
      </c>
      <c r="Q58" s="316"/>
    </row>
    <row r="59" spans="1:17" ht="12.75">
      <c r="A59" s="11">
        <v>52</v>
      </c>
      <c r="B59" s="423" t="s">
        <v>150</v>
      </c>
      <c r="C59" s="424"/>
      <c r="D59" s="425"/>
      <c r="E59" s="149">
        <f t="shared" si="0"/>
        <v>84917</v>
      </c>
      <c r="F59" s="177">
        <f>SUM(F60:F73)</f>
        <v>26436</v>
      </c>
      <c r="G59" s="177">
        <f>SUM(G60:G73)</f>
        <v>7567</v>
      </c>
      <c r="H59" s="178">
        <f>SUM(H60:H73)</f>
        <v>50914</v>
      </c>
      <c r="I59" s="149">
        <f t="shared" si="3"/>
        <v>85627</v>
      </c>
      <c r="J59" s="177">
        <f>SUM(J60:J73)</f>
        <v>26735</v>
      </c>
      <c r="K59" s="177">
        <f>SUM(K60:K73)</f>
        <v>7592</v>
      </c>
      <c r="L59" s="178">
        <f>SUM(L60:L73)</f>
        <v>51300</v>
      </c>
      <c r="M59" s="149">
        <f t="shared" si="4"/>
        <v>14672</v>
      </c>
      <c r="N59" s="177">
        <f>SUM(N60:N73)</f>
        <v>4447</v>
      </c>
      <c r="O59" s="177">
        <f>SUM(O60:O73)</f>
        <v>1014</v>
      </c>
      <c r="P59" s="178">
        <f>SUM(P60:P73)</f>
        <v>9211</v>
      </c>
      <c r="Q59" s="316"/>
    </row>
    <row r="60" spans="1:17" ht="12.75">
      <c r="A60" s="11">
        <v>53</v>
      </c>
      <c r="B60" s="407" t="s">
        <v>151</v>
      </c>
      <c r="C60" s="408"/>
      <c r="D60" s="409"/>
      <c r="E60" s="137">
        <f t="shared" si="0"/>
        <v>5351</v>
      </c>
      <c r="F60" s="184"/>
      <c r="G60" s="184"/>
      <c r="H60" s="185">
        <v>5351</v>
      </c>
      <c r="I60" s="137">
        <f t="shared" si="3"/>
        <v>5371</v>
      </c>
      <c r="J60" s="184"/>
      <c r="K60" s="184"/>
      <c r="L60" s="185">
        <v>5371</v>
      </c>
      <c r="M60" s="137">
        <f t="shared" si="4"/>
        <v>1146</v>
      </c>
      <c r="N60" s="184"/>
      <c r="O60" s="184"/>
      <c r="P60" s="315">
        <v>1146</v>
      </c>
      <c r="Q60" s="316"/>
    </row>
    <row r="61" spans="1:17" ht="12.75">
      <c r="A61" s="11">
        <v>54</v>
      </c>
      <c r="B61" s="134" t="s">
        <v>152</v>
      </c>
      <c r="C61" s="135"/>
      <c r="D61" s="136"/>
      <c r="E61" s="137">
        <f t="shared" si="0"/>
        <v>279</v>
      </c>
      <c r="F61" s="186"/>
      <c r="G61" s="186"/>
      <c r="H61" s="187">
        <v>279</v>
      </c>
      <c r="I61" s="137">
        <f t="shared" si="3"/>
        <v>279</v>
      </c>
      <c r="J61" s="186"/>
      <c r="K61" s="186"/>
      <c r="L61" s="187">
        <v>279</v>
      </c>
      <c r="M61" s="137">
        <f t="shared" si="4"/>
        <v>0</v>
      </c>
      <c r="N61" s="186"/>
      <c r="O61" s="186"/>
      <c r="P61" s="187"/>
      <c r="Q61" s="316"/>
    </row>
    <row r="62" spans="1:17" ht="12.75">
      <c r="A62" s="11">
        <v>55</v>
      </c>
      <c r="B62" s="407" t="s">
        <v>153</v>
      </c>
      <c r="C62" s="408"/>
      <c r="D62" s="409"/>
      <c r="E62" s="137">
        <f t="shared" si="0"/>
        <v>302</v>
      </c>
      <c r="F62" s="186"/>
      <c r="G62" s="186">
        <v>64</v>
      </c>
      <c r="H62" s="187">
        <v>238</v>
      </c>
      <c r="I62" s="137">
        <f t="shared" si="3"/>
        <v>302</v>
      </c>
      <c r="J62" s="186"/>
      <c r="K62" s="186">
        <v>64</v>
      </c>
      <c r="L62" s="187">
        <v>238</v>
      </c>
      <c r="M62" s="137">
        <f t="shared" si="4"/>
        <v>0</v>
      </c>
      <c r="N62" s="186"/>
      <c r="O62" s="186"/>
      <c r="P62" s="187"/>
      <c r="Q62" s="316"/>
    </row>
    <row r="63" spans="1:17" ht="12.75">
      <c r="A63" s="11">
        <v>56</v>
      </c>
      <c r="B63" s="407" t="s">
        <v>154</v>
      </c>
      <c r="C63" s="408"/>
      <c r="D63" s="409"/>
      <c r="E63" s="137">
        <f t="shared" si="0"/>
        <v>2449</v>
      </c>
      <c r="F63" s="186">
        <v>500</v>
      </c>
      <c r="G63" s="186">
        <v>521</v>
      </c>
      <c r="H63" s="187">
        <v>1428</v>
      </c>
      <c r="I63" s="137">
        <f t="shared" si="3"/>
        <v>2449</v>
      </c>
      <c r="J63" s="186">
        <v>500</v>
      </c>
      <c r="K63" s="186">
        <v>521</v>
      </c>
      <c r="L63" s="187">
        <v>1428</v>
      </c>
      <c r="M63" s="137">
        <f t="shared" si="4"/>
        <v>66</v>
      </c>
      <c r="N63" s="186"/>
      <c r="O63" s="186">
        <v>14</v>
      </c>
      <c r="P63" s="187">
        <v>52</v>
      </c>
      <c r="Q63" s="316"/>
    </row>
    <row r="64" spans="1:17" ht="12.75">
      <c r="A64" s="11">
        <v>57</v>
      </c>
      <c r="B64" s="407" t="s">
        <v>155</v>
      </c>
      <c r="C64" s="408"/>
      <c r="D64" s="409"/>
      <c r="E64" s="137">
        <f t="shared" si="0"/>
        <v>11910</v>
      </c>
      <c r="F64" s="186"/>
      <c r="G64" s="186"/>
      <c r="H64" s="187">
        <v>11910</v>
      </c>
      <c r="I64" s="137">
        <f t="shared" si="3"/>
        <v>12328</v>
      </c>
      <c r="J64" s="186">
        <v>40</v>
      </c>
      <c r="K64" s="186">
        <v>11</v>
      </c>
      <c r="L64" s="187">
        <v>12277</v>
      </c>
      <c r="M64" s="137">
        <f t="shared" si="4"/>
        <v>2915</v>
      </c>
      <c r="N64" s="186"/>
      <c r="O64" s="186"/>
      <c r="P64" s="187">
        <v>2915</v>
      </c>
      <c r="Q64" s="316"/>
    </row>
    <row r="65" spans="1:17" ht="12.75">
      <c r="A65" s="11">
        <v>58</v>
      </c>
      <c r="B65" s="407" t="s">
        <v>156</v>
      </c>
      <c r="C65" s="408"/>
      <c r="D65" s="409"/>
      <c r="E65" s="137">
        <f>SUM(F65:H65)</f>
        <v>24754</v>
      </c>
      <c r="F65" s="182">
        <v>17845</v>
      </c>
      <c r="G65" s="182">
        <v>4958</v>
      </c>
      <c r="H65" s="183">
        <v>1951</v>
      </c>
      <c r="I65" s="137">
        <f t="shared" si="3"/>
        <v>24754</v>
      </c>
      <c r="J65" s="182">
        <v>17845</v>
      </c>
      <c r="K65" s="182">
        <v>4958</v>
      </c>
      <c r="L65" s="183">
        <v>1951</v>
      </c>
      <c r="M65" s="137">
        <f t="shared" si="4"/>
        <v>3301</v>
      </c>
      <c r="N65" s="182">
        <v>2408</v>
      </c>
      <c r="O65" s="182">
        <v>646</v>
      </c>
      <c r="P65" s="183">
        <v>247</v>
      </c>
      <c r="Q65" s="316"/>
    </row>
    <row r="66" spans="1:17" ht="12.75">
      <c r="A66" s="11">
        <v>59</v>
      </c>
      <c r="B66" s="426" t="s">
        <v>157</v>
      </c>
      <c r="C66" s="427"/>
      <c r="D66" s="428"/>
      <c r="E66" s="137">
        <f t="shared" si="0"/>
        <v>11100</v>
      </c>
      <c r="F66" s="188">
        <v>6441</v>
      </c>
      <c r="G66" s="188">
        <v>1721</v>
      </c>
      <c r="H66" s="183">
        <v>2938</v>
      </c>
      <c r="I66" s="137">
        <f t="shared" si="3"/>
        <v>11100</v>
      </c>
      <c r="J66" s="188">
        <v>6441</v>
      </c>
      <c r="K66" s="188">
        <v>1721</v>
      </c>
      <c r="L66" s="183">
        <v>2938</v>
      </c>
      <c r="M66" s="137">
        <f t="shared" si="4"/>
        <v>2245</v>
      </c>
      <c r="N66" s="188">
        <v>1510</v>
      </c>
      <c r="O66" s="188">
        <v>301</v>
      </c>
      <c r="P66" s="183">
        <v>434</v>
      </c>
      <c r="Q66" s="316"/>
    </row>
    <row r="67" spans="1:17" ht="12.75">
      <c r="A67" s="11">
        <v>60</v>
      </c>
      <c r="B67" s="134" t="s">
        <v>158</v>
      </c>
      <c r="C67" s="135"/>
      <c r="D67" s="136"/>
      <c r="E67" s="137">
        <f t="shared" si="0"/>
        <v>10700</v>
      </c>
      <c r="F67" s="186"/>
      <c r="G67" s="186"/>
      <c r="H67" s="189">
        <v>10700</v>
      </c>
      <c r="I67" s="137">
        <f t="shared" si="3"/>
        <v>10700</v>
      </c>
      <c r="J67" s="186"/>
      <c r="K67" s="186"/>
      <c r="L67" s="189">
        <v>10700</v>
      </c>
      <c r="M67" s="137">
        <f t="shared" si="4"/>
        <v>2243</v>
      </c>
      <c r="N67" s="186">
        <v>0</v>
      </c>
      <c r="O67" s="186">
        <v>0</v>
      </c>
      <c r="P67" s="189">
        <v>2243</v>
      </c>
      <c r="Q67" s="316"/>
    </row>
    <row r="68" spans="1:17" ht="12.75">
      <c r="A68" s="11">
        <v>61</v>
      </c>
      <c r="B68" s="134" t="s">
        <v>159</v>
      </c>
      <c r="C68" s="135"/>
      <c r="D68" s="136"/>
      <c r="E68" s="137">
        <f t="shared" si="0"/>
        <v>170</v>
      </c>
      <c r="F68" s="186">
        <v>131</v>
      </c>
      <c r="G68" s="186">
        <v>18</v>
      </c>
      <c r="H68" s="187">
        <v>21</v>
      </c>
      <c r="I68" s="137">
        <f t="shared" si="3"/>
        <v>312</v>
      </c>
      <c r="J68" s="186">
        <v>258</v>
      </c>
      <c r="K68" s="186">
        <v>31</v>
      </c>
      <c r="L68" s="187">
        <v>23</v>
      </c>
      <c r="M68" s="137">
        <f t="shared" si="4"/>
        <v>312</v>
      </c>
      <c r="N68" s="186">
        <v>258</v>
      </c>
      <c r="O68" s="186">
        <v>31</v>
      </c>
      <c r="P68" s="187">
        <v>23</v>
      </c>
      <c r="Q68" s="316"/>
    </row>
    <row r="69" spans="1:17" ht="12.75">
      <c r="A69" s="11">
        <v>62</v>
      </c>
      <c r="B69" s="134" t="s">
        <v>160</v>
      </c>
      <c r="C69" s="135"/>
      <c r="D69" s="136"/>
      <c r="E69" s="137">
        <f t="shared" si="0"/>
        <v>8196</v>
      </c>
      <c r="F69" s="186"/>
      <c r="G69" s="186"/>
      <c r="H69" s="189">
        <v>8196</v>
      </c>
      <c r="I69" s="137">
        <f t="shared" si="3"/>
        <v>8196</v>
      </c>
      <c r="J69" s="186"/>
      <c r="K69" s="186"/>
      <c r="L69" s="189">
        <v>8196</v>
      </c>
      <c r="M69" s="137">
        <f t="shared" si="4"/>
        <v>2133</v>
      </c>
      <c r="N69" s="186">
        <v>0</v>
      </c>
      <c r="O69" s="186">
        <v>0</v>
      </c>
      <c r="P69" s="189">
        <v>2133</v>
      </c>
      <c r="Q69" s="316"/>
    </row>
    <row r="70" spans="1:17" ht="12.75">
      <c r="A70" s="11">
        <v>63</v>
      </c>
      <c r="B70" s="134" t="s">
        <v>161</v>
      </c>
      <c r="C70" s="135"/>
      <c r="D70" s="136"/>
      <c r="E70" s="137">
        <f t="shared" si="0"/>
        <v>181</v>
      </c>
      <c r="F70" s="186">
        <v>139</v>
      </c>
      <c r="G70" s="186">
        <v>21</v>
      </c>
      <c r="H70" s="187">
        <v>21</v>
      </c>
      <c r="I70" s="137">
        <f t="shared" si="3"/>
        <v>226</v>
      </c>
      <c r="J70" s="186">
        <v>196</v>
      </c>
      <c r="K70" s="186">
        <v>12</v>
      </c>
      <c r="L70" s="187">
        <v>18</v>
      </c>
      <c r="M70" s="137">
        <f t="shared" si="4"/>
        <v>226</v>
      </c>
      <c r="N70" s="186">
        <v>196</v>
      </c>
      <c r="O70" s="186">
        <v>12</v>
      </c>
      <c r="P70" s="187">
        <v>18</v>
      </c>
      <c r="Q70" s="316"/>
    </row>
    <row r="71" spans="1:17" ht="12.75">
      <c r="A71" s="11">
        <v>64</v>
      </c>
      <c r="B71" s="190" t="s">
        <v>162</v>
      </c>
      <c r="C71" s="135"/>
      <c r="D71" s="136"/>
      <c r="E71" s="137">
        <f t="shared" si="0"/>
        <v>9364</v>
      </c>
      <c r="F71" s="186">
        <v>1380</v>
      </c>
      <c r="G71" s="186">
        <v>264</v>
      </c>
      <c r="H71" s="187">
        <v>7720</v>
      </c>
      <c r="I71" s="137">
        <f t="shared" si="3"/>
        <v>9364</v>
      </c>
      <c r="J71" s="186">
        <v>1380</v>
      </c>
      <c r="K71" s="186">
        <v>264</v>
      </c>
      <c r="L71" s="187">
        <v>7720</v>
      </c>
      <c r="M71" s="137">
        <f t="shared" si="4"/>
        <v>0</v>
      </c>
      <c r="N71" s="186"/>
      <c r="O71" s="186"/>
      <c r="P71" s="187">
        <v>0</v>
      </c>
      <c r="Q71" s="316"/>
    </row>
    <row r="72" spans="1:17" ht="12.75">
      <c r="A72" s="11">
        <v>65</v>
      </c>
      <c r="B72" s="426" t="s">
        <v>163</v>
      </c>
      <c r="C72" s="427"/>
      <c r="D72" s="428"/>
      <c r="E72" s="137">
        <f>SUM(F72:H72)</f>
        <v>161</v>
      </c>
      <c r="F72" s="188"/>
      <c r="G72" s="188"/>
      <c r="H72" s="183">
        <v>161</v>
      </c>
      <c r="I72" s="137">
        <f>SUM(J72:L72)</f>
        <v>161</v>
      </c>
      <c r="J72" s="188"/>
      <c r="K72" s="188"/>
      <c r="L72" s="183">
        <v>161</v>
      </c>
      <c r="M72" s="137">
        <f>SUM(N72:P72)</f>
        <v>0</v>
      </c>
      <c r="N72" s="312"/>
      <c r="O72" s="312"/>
      <c r="P72" s="183">
        <v>0</v>
      </c>
      <c r="Q72" s="316"/>
    </row>
    <row r="73" spans="1:17" ht="13.5" thickBot="1">
      <c r="A73" s="11">
        <v>65</v>
      </c>
      <c r="B73" s="426" t="s">
        <v>332</v>
      </c>
      <c r="C73" s="427"/>
      <c r="D73" s="428"/>
      <c r="E73" s="137">
        <f t="shared" si="0"/>
        <v>0</v>
      </c>
      <c r="F73" s="188"/>
      <c r="G73" s="188"/>
      <c r="H73" s="183"/>
      <c r="I73" s="137">
        <f t="shared" si="3"/>
        <v>85</v>
      </c>
      <c r="J73" s="188">
        <v>75</v>
      </c>
      <c r="K73" s="188">
        <v>10</v>
      </c>
      <c r="L73" s="183"/>
      <c r="M73" s="137">
        <f t="shared" si="4"/>
        <v>85</v>
      </c>
      <c r="N73" s="312">
        <v>75</v>
      </c>
      <c r="O73" s="312">
        <v>10</v>
      </c>
      <c r="P73" s="183"/>
      <c r="Q73" s="316"/>
    </row>
    <row r="74" spans="1:17" ht="13.5" thickBot="1">
      <c r="A74" s="11">
        <v>66</v>
      </c>
      <c r="B74" s="429" t="s">
        <v>164</v>
      </c>
      <c r="C74" s="430"/>
      <c r="D74" s="431"/>
      <c r="E74" s="191">
        <f aca="true" t="shared" si="5" ref="E74:E119">SUM(F74:H74)</f>
        <v>614236</v>
      </c>
      <c r="F74" s="192">
        <f>SUM(F14+F15+F22+F32+F55+F59)</f>
        <v>298602</v>
      </c>
      <c r="G74" s="192">
        <f>SUM(G14+G15+G22+G32+G55+G59)</f>
        <v>73812</v>
      </c>
      <c r="H74" s="193">
        <f>SUM(H14+H15+H22+H32+H55+H59)</f>
        <v>241822</v>
      </c>
      <c r="I74" s="191">
        <f t="shared" si="3"/>
        <v>631799</v>
      </c>
      <c r="J74" s="192">
        <f>SUM(J14+J15+J22+J32+J55+J59)</f>
        <v>303643</v>
      </c>
      <c r="K74" s="192">
        <f>SUM(K14+K15+K22+K32+K55+K59)</f>
        <v>75284</v>
      </c>
      <c r="L74" s="193">
        <f>SUM(L14+L15+L22+L32+L55+L59)</f>
        <v>252872</v>
      </c>
      <c r="M74" s="191">
        <f t="shared" si="4"/>
        <v>143503</v>
      </c>
      <c r="N74" s="192">
        <f>SUM(N14+N15+N22+N32+N55+N59)</f>
        <v>68026</v>
      </c>
      <c r="O74" s="192">
        <f>SUM(O14+O15+O22+O32+O55+O59)</f>
        <v>16208</v>
      </c>
      <c r="P74" s="193">
        <f>SUM(P14+P15+P22+P32+P55+P59)</f>
        <v>59269</v>
      </c>
      <c r="Q74" s="316"/>
    </row>
    <row r="75" spans="1:17" ht="12.75">
      <c r="A75" s="11">
        <v>67</v>
      </c>
      <c r="B75" s="407" t="s">
        <v>165</v>
      </c>
      <c r="C75" s="408"/>
      <c r="D75" s="409"/>
      <c r="E75" s="148">
        <f t="shared" si="5"/>
        <v>32400</v>
      </c>
      <c r="F75" s="194"/>
      <c r="G75" s="195">
        <v>200</v>
      </c>
      <c r="H75" s="196">
        <v>32200</v>
      </c>
      <c r="I75" s="148">
        <f t="shared" si="3"/>
        <v>62217</v>
      </c>
      <c r="J75" s="194"/>
      <c r="K75" s="195">
        <v>200</v>
      </c>
      <c r="L75" s="196">
        <v>62017</v>
      </c>
      <c r="M75" s="148">
        <f t="shared" si="4"/>
        <v>29496</v>
      </c>
      <c r="N75" s="194"/>
      <c r="O75" s="308"/>
      <c r="P75" s="196">
        <v>29496</v>
      </c>
      <c r="Q75" s="316"/>
    </row>
    <row r="76" spans="1:17" ht="12.75">
      <c r="A76" s="11">
        <v>68</v>
      </c>
      <c r="B76" s="432" t="s">
        <v>166</v>
      </c>
      <c r="C76" s="433"/>
      <c r="D76" s="434"/>
      <c r="E76" s="197">
        <f t="shared" si="5"/>
        <v>32400</v>
      </c>
      <c r="F76" s="198">
        <f>SUM(F75)</f>
        <v>0</v>
      </c>
      <c r="G76" s="198">
        <f>SUM(G75)</f>
        <v>200</v>
      </c>
      <c r="H76" s="199">
        <f>SUM(H75)</f>
        <v>32200</v>
      </c>
      <c r="I76" s="197">
        <f t="shared" si="3"/>
        <v>62217</v>
      </c>
      <c r="J76" s="198">
        <f>SUM(J75)</f>
        <v>0</v>
      </c>
      <c r="K76" s="198">
        <f>SUM(K75)</f>
        <v>200</v>
      </c>
      <c r="L76" s="199">
        <f>SUM(L75)</f>
        <v>62017</v>
      </c>
      <c r="M76" s="197">
        <f t="shared" si="4"/>
        <v>29496</v>
      </c>
      <c r="N76" s="198">
        <f>SUM(N75)</f>
        <v>0</v>
      </c>
      <c r="O76" s="198">
        <f>SUM(O75)</f>
        <v>0</v>
      </c>
      <c r="P76" s="199">
        <f>SUM(P75)</f>
        <v>29496</v>
      </c>
      <c r="Q76" s="316"/>
    </row>
    <row r="77" spans="1:17" ht="12.75">
      <c r="A77" s="11">
        <v>69</v>
      </c>
      <c r="B77" s="407" t="s">
        <v>167</v>
      </c>
      <c r="C77" s="408"/>
      <c r="D77" s="409"/>
      <c r="E77" s="131">
        <f t="shared" si="5"/>
        <v>911</v>
      </c>
      <c r="F77" s="165">
        <v>0</v>
      </c>
      <c r="G77" s="165">
        <v>0</v>
      </c>
      <c r="H77" s="181">
        <v>911</v>
      </c>
      <c r="I77" s="131">
        <f t="shared" si="3"/>
        <v>911</v>
      </c>
      <c r="J77" s="165">
        <v>0</v>
      </c>
      <c r="K77" s="165">
        <v>0</v>
      </c>
      <c r="L77" s="181">
        <v>911</v>
      </c>
      <c r="M77" s="131">
        <f t="shared" si="4"/>
        <v>0</v>
      </c>
      <c r="N77" s="165"/>
      <c r="O77" s="165"/>
      <c r="P77" s="181"/>
      <c r="Q77" s="316"/>
    </row>
    <row r="78" spans="1:17" ht="12.75">
      <c r="A78" s="11">
        <v>70</v>
      </c>
      <c r="B78" s="407" t="s">
        <v>168</v>
      </c>
      <c r="C78" s="408"/>
      <c r="D78" s="409"/>
      <c r="E78" s="137">
        <f t="shared" si="5"/>
        <v>122</v>
      </c>
      <c r="F78" s="153">
        <v>0</v>
      </c>
      <c r="G78" s="153">
        <v>0</v>
      </c>
      <c r="H78" s="154">
        <v>122</v>
      </c>
      <c r="I78" s="137">
        <f t="shared" si="3"/>
        <v>122</v>
      </c>
      <c r="J78" s="153">
        <v>0</v>
      </c>
      <c r="K78" s="153">
        <v>0</v>
      </c>
      <c r="L78" s="154">
        <v>122</v>
      </c>
      <c r="M78" s="137">
        <f t="shared" si="4"/>
        <v>122</v>
      </c>
      <c r="N78" s="153"/>
      <c r="O78" s="153"/>
      <c r="P78" s="154">
        <v>122</v>
      </c>
      <c r="Q78" s="316"/>
    </row>
    <row r="79" spans="1:17" ht="12.75">
      <c r="A79" s="11">
        <v>71</v>
      </c>
      <c r="B79" s="407" t="s">
        <v>169</v>
      </c>
      <c r="C79" s="408"/>
      <c r="D79" s="409"/>
      <c r="E79" s="137">
        <f t="shared" si="5"/>
        <v>522</v>
      </c>
      <c r="F79" s="153">
        <v>0</v>
      </c>
      <c r="G79" s="153">
        <v>0</v>
      </c>
      <c r="H79" s="154">
        <v>522</v>
      </c>
      <c r="I79" s="137">
        <f t="shared" si="3"/>
        <v>522</v>
      </c>
      <c r="J79" s="153">
        <v>0</v>
      </c>
      <c r="K79" s="153">
        <v>0</v>
      </c>
      <c r="L79" s="154">
        <v>522</v>
      </c>
      <c r="M79" s="137">
        <f t="shared" si="4"/>
        <v>0</v>
      </c>
      <c r="N79" s="153"/>
      <c r="O79" s="153"/>
      <c r="P79" s="154"/>
      <c r="Q79" s="316"/>
    </row>
    <row r="80" spans="1:17" ht="12.75">
      <c r="A80" s="11">
        <v>72</v>
      </c>
      <c r="B80" s="407" t="s">
        <v>170</v>
      </c>
      <c r="C80" s="408"/>
      <c r="D80" s="409"/>
      <c r="E80" s="137">
        <f t="shared" si="5"/>
        <v>522</v>
      </c>
      <c r="F80" s="153">
        <v>0</v>
      </c>
      <c r="G80" s="153">
        <v>0</v>
      </c>
      <c r="H80" s="154">
        <v>522</v>
      </c>
      <c r="I80" s="137">
        <f t="shared" si="3"/>
        <v>522</v>
      </c>
      <c r="J80" s="153">
        <v>0</v>
      </c>
      <c r="K80" s="153">
        <v>0</v>
      </c>
      <c r="L80" s="154">
        <v>522</v>
      </c>
      <c r="M80" s="137">
        <f t="shared" si="4"/>
        <v>0</v>
      </c>
      <c r="N80" s="153"/>
      <c r="O80" s="153"/>
      <c r="P80" s="154"/>
      <c r="Q80" s="316"/>
    </row>
    <row r="81" spans="1:17" ht="12.75">
      <c r="A81" s="11">
        <v>73</v>
      </c>
      <c r="B81" s="407" t="s">
        <v>171</v>
      </c>
      <c r="C81" s="408"/>
      <c r="D81" s="409"/>
      <c r="E81" s="137">
        <f t="shared" si="5"/>
        <v>0</v>
      </c>
      <c r="F81" s="153">
        <v>0</v>
      </c>
      <c r="G81" s="153">
        <v>0</v>
      </c>
      <c r="H81" s="183"/>
      <c r="I81" s="137">
        <f t="shared" si="3"/>
        <v>281</v>
      </c>
      <c r="J81" s="153">
        <v>0</v>
      </c>
      <c r="K81" s="153">
        <v>0</v>
      </c>
      <c r="L81" s="183">
        <v>281</v>
      </c>
      <c r="M81" s="137">
        <f t="shared" si="4"/>
        <v>0</v>
      </c>
      <c r="N81" s="153"/>
      <c r="O81" s="153"/>
      <c r="P81" s="183"/>
      <c r="Q81" s="316"/>
    </row>
    <row r="82" spans="1:17" ht="12.75">
      <c r="A82" s="11">
        <v>74</v>
      </c>
      <c r="B82" s="134" t="s">
        <v>172</v>
      </c>
      <c r="C82" s="135"/>
      <c r="D82" s="136" t="s">
        <v>173</v>
      </c>
      <c r="E82" s="137">
        <f t="shared" si="5"/>
        <v>0</v>
      </c>
      <c r="F82" s="153"/>
      <c r="G82" s="153"/>
      <c r="H82" s="183"/>
      <c r="I82" s="137">
        <f t="shared" si="3"/>
        <v>153</v>
      </c>
      <c r="J82" s="153"/>
      <c r="K82" s="153"/>
      <c r="L82" s="183">
        <v>153</v>
      </c>
      <c r="M82" s="137">
        <f t="shared" si="4"/>
        <v>0</v>
      </c>
      <c r="N82" s="153"/>
      <c r="O82" s="153"/>
      <c r="P82" s="183"/>
      <c r="Q82" s="316"/>
    </row>
    <row r="83" spans="1:17" ht="12.75">
      <c r="A83" s="11">
        <v>75</v>
      </c>
      <c r="B83" s="134" t="s">
        <v>174</v>
      </c>
      <c r="C83" s="135"/>
      <c r="D83" s="136"/>
      <c r="E83" s="137">
        <f>SUM(F83:H83)</f>
        <v>0</v>
      </c>
      <c r="F83" s="153"/>
      <c r="G83" s="153"/>
      <c r="H83" s="183"/>
      <c r="I83" s="137">
        <f t="shared" si="3"/>
        <v>1200</v>
      </c>
      <c r="J83" s="153"/>
      <c r="K83" s="153"/>
      <c r="L83" s="183">
        <v>1200</v>
      </c>
      <c r="M83" s="137">
        <f t="shared" si="4"/>
        <v>0</v>
      </c>
      <c r="N83" s="153"/>
      <c r="O83" s="153"/>
      <c r="P83" s="183"/>
      <c r="Q83" s="316"/>
    </row>
    <row r="84" spans="1:17" ht="12.75">
      <c r="A84" s="11">
        <v>76</v>
      </c>
      <c r="B84" s="134" t="s">
        <v>175</v>
      </c>
      <c r="C84" s="135"/>
      <c r="D84" s="136"/>
      <c r="E84" s="137">
        <f t="shared" si="5"/>
        <v>475</v>
      </c>
      <c r="F84" s="153"/>
      <c r="G84" s="153"/>
      <c r="H84" s="183">
        <v>475</v>
      </c>
      <c r="I84" s="137">
        <f t="shared" si="3"/>
        <v>475</v>
      </c>
      <c r="J84" s="153"/>
      <c r="K84" s="153"/>
      <c r="L84" s="183">
        <v>475</v>
      </c>
      <c r="M84" s="137">
        <f t="shared" si="4"/>
        <v>0</v>
      </c>
      <c r="N84" s="153"/>
      <c r="O84" s="153"/>
      <c r="P84" s="183"/>
      <c r="Q84" s="316"/>
    </row>
    <row r="85" spans="1:17" ht="12.75">
      <c r="A85" s="11">
        <v>77</v>
      </c>
      <c r="B85" s="134" t="s">
        <v>176</v>
      </c>
      <c r="C85" s="135"/>
      <c r="D85" s="136"/>
      <c r="E85" s="137">
        <f t="shared" si="5"/>
        <v>85</v>
      </c>
      <c r="F85" s="153"/>
      <c r="G85" s="153"/>
      <c r="H85" s="183">
        <v>85</v>
      </c>
      <c r="I85" s="137">
        <f t="shared" si="3"/>
        <v>85</v>
      </c>
      <c r="J85" s="153"/>
      <c r="K85" s="153"/>
      <c r="L85" s="183">
        <v>85</v>
      </c>
      <c r="M85" s="137">
        <f t="shared" si="4"/>
        <v>0</v>
      </c>
      <c r="N85" s="153"/>
      <c r="O85" s="153"/>
      <c r="P85" s="183"/>
      <c r="Q85" s="316"/>
    </row>
    <row r="86" spans="1:17" ht="12.75">
      <c r="A86" s="11">
        <v>78</v>
      </c>
      <c r="B86" s="134" t="s">
        <v>177</v>
      </c>
      <c r="C86" s="135"/>
      <c r="D86" s="136"/>
      <c r="E86" s="137">
        <f>SUM(F86:H86)</f>
        <v>384</v>
      </c>
      <c r="F86" s="153"/>
      <c r="G86" s="153"/>
      <c r="H86" s="183">
        <v>384</v>
      </c>
      <c r="I86" s="137">
        <f t="shared" si="3"/>
        <v>384</v>
      </c>
      <c r="J86" s="153"/>
      <c r="K86" s="153"/>
      <c r="L86" s="183">
        <v>384</v>
      </c>
      <c r="M86" s="137">
        <f t="shared" si="4"/>
        <v>0</v>
      </c>
      <c r="N86" s="153"/>
      <c r="O86" s="153"/>
      <c r="P86" s="183"/>
      <c r="Q86" s="316"/>
    </row>
    <row r="87" spans="1:17" ht="12.75">
      <c r="A87" s="11">
        <v>79</v>
      </c>
      <c r="B87" s="134" t="s">
        <v>178</v>
      </c>
      <c r="C87" s="135"/>
      <c r="D87" s="136"/>
      <c r="E87" s="137">
        <f>SUM(F87:H87)</f>
        <v>0</v>
      </c>
      <c r="F87" s="153"/>
      <c r="G87" s="153"/>
      <c r="H87" s="183"/>
      <c r="I87" s="137">
        <f t="shared" si="3"/>
        <v>2200</v>
      </c>
      <c r="J87" s="153"/>
      <c r="K87" s="153"/>
      <c r="L87" s="183">
        <v>2200</v>
      </c>
      <c r="M87" s="137">
        <f t="shared" si="4"/>
        <v>0</v>
      </c>
      <c r="N87" s="153"/>
      <c r="O87" s="153"/>
      <c r="P87" s="183"/>
      <c r="Q87" s="316"/>
    </row>
    <row r="88" spans="1:17" ht="12.75">
      <c r="A88" s="11">
        <v>80</v>
      </c>
      <c r="B88" s="166" t="s">
        <v>179</v>
      </c>
      <c r="C88" s="135"/>
      <c r="D88" s="136"/>
      <c r="E88" s="137">
        <f>SUM(F88:H88)</f>
        <v>0</v>
      </c>
      <c r="F88" s="153"/>
      <c r="G88" s="153"/>
      <c r="H88" s="183"/>
      <c r="I88" s="137">
        <f t="shared" si="3"/>
        <v>500</v>
      </c>
      <c r="J88" s="153"/>
      <c r="K88" s="153"/>
      <c r="L88" s="183">
        <v>500</v>
      </c>
      <c r="M88" s="137">
        <f t="shared" si="4"/>
        <v>0</v>
      </c>
      <c r="N88" s="153"/>
      <c r="O88" s="153"/>
      <c r="P88" s="183"/>
      <c r="Q88" s="316"/>
    </row>
    <row r="89" spans="1:17" ht="12.75">
      <c r="A89" s="11">
        <v>81</v>
      </c>
      <c r="B89" s="200" t="s">
        <v>180</v>
      </c>
      <c r="C89" s="201"/>
      <c r="D89" s="202"/>
      <c r="E89" s="149">
        <f t="shared" si="5"/>
        <v>3021</v>
      </c>
      <c r="F89" s="177">
        <f>SUM(F77:F88)</f>
        <v>0</v>
      </c>
      <c r="G89" s="177">
        <f>SUM(G77:G88)</f>
        <v>0</v>
      </c>
      <c r="H89" s="178">
        <f>SUM(H77:H88)</f>
        <v>3021</v>
      </c>
      <c r="I89" s="149">
        <f t="shared" si="3"/>
        <v>7355</v>
      </c>
      <c r="J89" s="177">
        <f>SUM(J77:J88)</f>
        <v>0</v>
      </c>
      <c r="K89" s="177">
        <f>SUM(K77:K88)</f>
        <v>0</v>
      </c>
      <c r="L89" s="178">
        <f>SUM(L77:L88)</f>
        <v>7355</v>
      </c>
      <c r="M89" s="149">
        <f t="shared" si="4"/>
        <v>122</v>
      </c>
      <c r="N89" s="177">
        <f>SUM(N77:N88)</f>
        <v>0</v>
      </c>
      <c r="O89" s="177">
        <f>SUM(O77:O88)</f>
        <v>0</v>
      </c>
      <c r="P89" s="178">
        <f>SUM(P77:P88)</f>
        <v>122</v>
      </c>
      <c r="Q89" s="316"/>
    </row>
    <row r="90" spans="1:17" ht="12.75">
      <c r="A90" s="11">
        <v>82</v>
      </c>
      <c r="B90" s="407" t="s">
        <v>181</v>
      </c>
      <c r="C90" s="408"/>
      <c r="D90" s="409"/>
      <c r="E90" s="131">
        <f t="shared" si="5"/>
        <v>1800</v>
      </c>
      <c r="F90" s="153">
        <v>0</v>
      </c>
      <c r="G90" s="153">
        <v>0</v>
      </c>
      <c r="H90" s="203">
        <v>1800</v>
      </c>
      <c r="I90" s="131">
        <f t="shared" si="3"/>
        <v>1969</v>
      </c>
      <c r="J90" s="153">
        <v>0</v>
      </c>
      <c r="K90" s="153">
        <v>0</v>
      </c>
      <c r="L90" s="203">
        <v>1969</v>
      </c>
      <c r="M90" s="131">
        <f t="shared" si="4"/>
        <v>541</v>
      </c>
      <c r="N90" s="153"/>
      <c r="O90" s="153"/>
      <c r="P90" s="314">
        <v>541</v>
      </c>
      <c r="Q90" s="316"/>
    </row>
    <row r="91" spans="1:17" ht="12.75">
      <c r="A91" s="11">
        <v>83</v>
      </c>
      <c r="B91" s="407" t="s">
        <v>182</v>
      </c>
      <c r="C91" s="408"/>
      <c r="D91" s="409"/>
      <c r="E91" s="137">
        <f t="shared" si="5"/>
        <v>2100</v>
      </c>
      <c r="F91" s="153">
        <v>0</v>
      </c>
      <c r="G91" s="153">
        <v>0</v>
      </c>
      <c r="H91" s="203">
        <v>2100</v>
      </c>
      <c r="I91" s="137">
        <f t="shared" si="3"/>
        <v>1662</v>
      </c>
      <c r="J91" s="153">
        <v>0</v>
      </c>
      <c r="K91" s="153">
        <v>0</v>
      </c>
      <c r="L91" s="203">
        <v>1662</v>
      </c>
      <c r="M91" s="137">
        <f t="shared" si="4"/>
        <v>200</v>
      </c>
      <c r="N91" s="153"/>
      <c r="O91" s="153"/>
      <c r="P91" s="203">
        <v>200</v>
      </c>
      <c r="Q91" s="316"/>
    </row>
    <row r="92" spans="1:17" ht="12.75">
      <c r="A92" s="11">
        <v>84</v>
      </c>
      <c r="B92" s="407" t="s">
        <v>183</v>
      </c>
      <c r="C92" s="408"/>
      <c r="D92" s="409"/>
      <c r="E92" s="137">
        <f t="shared" si="5"/>
        <v>353</v>
      </c>
      <c r="F92" s="153">
        <v>0</v>
      </c>
      <c r="G92" s="153">
        <v>0</v>
      </c>
      <c r="H92" s="183">
        <v>353</v>
      </c>
      <c r="I92" s="137">
        <f t="shared" si="3"/>
        <v>353</v>
      </c>
      <c r="J92" s="153">
        <v>0</v>
      </c>
      <c r="K92" s="153">
        <v>0</v>
      </c>
      <c r="L92" s="183">
        <v>353</v>
      </c>
      <c r="M92" s="137">
        <f t="shared" si="4"/>
        <v>0</v>
      </c>
      <c r="N92" s="153"/>
      <c r="O92" s="153"/>
      <c r="P92" s="183"/>
      <c r="Q92" s="316"/>
    </row>
    <row r="93" spans="1:17" ht="12.75">
      <c r="A93" s="11">
        <v>85</v>
      </c>
      <c r="B93" s="134" t="s">
        <v>184</v>
      </c>
      <c r="C93" s="135"/>
      <c r="D93" s="136" t="s">
        <v>173</v>
      </c>
      <c r="E93" s="137">
        <f t="shared" si="5"/>
        <v>608</v>
      </c>
      <c r="F93" s="153"/>
      <c r="G93" s="153"/>
      <c r="H93" s="183">
        <v>608</v>
      </c>
      <c r="I93" s="137">
        <f t="shared" si="3"/>
        <v>608</v>
      </c>
      <c r="J93" s="153"/>
      <c r="K93" s="153"/>
      <c r="L93" s="183">
        <v>608</v>
      </c>
      <c r="M93" s="137">
        <f t="shared" si="4"/>
        <v>0</v>
      </c>
      <c r="N93" s="153"/>
      <c r="O93" s="153"/>
      <c r="P93" s="183"/>
      <c r="Q93" s="316"/>
    </row>
    <row r="94" spans="1:17" ht="37.5" customHeight="1">
      <c r="A94" s="11">
        <v>86</v>
      </c>
      <c r="B94" s="435" t="s">
        <v>185</v>
      </c>
      <c r="C94" s="436"/>
      <c r="D94" s="437"/>
      <c r="E94" s="137">
        <f>SUM(F94:H94)</f>
        <v>2193</v>
      </c>
      <c r="F94" s="153"/>
      <c r="G94" s="153"/>
      <c r="H94" s="183">
        <v>2193</v>
      </c>
      <c r="I94" s="137">
        <f>SUM(J94:L94)</f>
        <v>0</v>
      </c>
      <c r="J94" s="153"/>
      <c r="K94" s="153"/>
      <c r="L94" s="183"/>
      <c r="M94" s="137">
        <f>SUM(N94:P94)</f>
        <v>0</v>
      </c>
      <c r="N94" s="153"/>
      <c r="O94" s="153"/>
      <c r="P94" s="183"/>
      <c r="Q94" s="316"/>
    </row>
    <row r="95" spans="1:17" ht="12.75">
      <c r="A95" s="11">
        <v>87</v>
      </c>
      <c r="B95" s="407" t="s">
        <v>186</v>
      </c>
      <c r="C95" s="408"/>
      <c r="D95" s="409"/>
      <c r="E95" s="137">
        <f>SUM(F95:H95)</f>
        <v>179</v>
      </c>
      <c r="F95" s="153">
        <v>0</v>
      </c>
      <c r="G95" s="153">
        <v>0</v>
      </c>
      <c r="H95" s="183">
        <v>179</v>
      </c>
      <c r="I95" s="137">
        <f>SUM(J95:L95)</f>
        <v>179</v>
      </c>
      <c r="J95" s="153">
        <v>0</v>
      </c>
      <c r="K95" s="153">
        <v>0</v>
      </c>
      <c r="L95" s="183">
        <v>179</v>
      </c>
      <c r="M95" s="137">
        <f>SUM(N95:P95)</f>
        <v>179</v>
      </c>
      <c r="N95" s="153"/>
      <c r="O95" s="153"/>
      <c r="P95" s="183">
        <v>179</v>
      </c>
      <c r="Q95" s="316"/>
    </row>
    <row r="96" spans="1:17" ht="12.75">
      <c r="A96" s="11"/>
      <c r="B96" s="134" t="s">
        <v>349</v>
      </c>
      <c r="C96" s="135"/>
      <c r="D96" s="136"/>
      <c r="E96" s="137"/>
      <c r="F96" s="153"/>
      <c r="G96" s="153"/>
      <c r="H96" s="183"/>
      <c r="I96" s="137">
        <f>SUM(J96:L96)</f>
        <v>75</v>
      </c>
      <c r="J96" s="153"/>
      <c r="K96" s="153"/>
      <c r="L96" s="183">
        <v>75</v>
      </c>
      <c r="M96" s="137">
        <f>SUM(N96:P96)</f>
        <v>0</v>
      </c>
      <c r="N96" s="153"/>
      <c r="O96" s="153"/>
      <c r="P96" s="183"/>
      <c r="Q96" s="316"/>
    </row>
    <row r="97" spans="1:17" ht="15">
      <c r="A97" s="11">
        <v>87</v>
      </c>
      <c r="B97" s="438" t="s">
        <v>350</v>
      </c>
      <c r="C97" s="439"/>
      <c r="D97" s="440"/>
      <c r="E97" s="148">
        <f t="shared" si="5"/>
        <v>0</v>
      </c>
      <c r="F97" s="167">
        <v>0</v>
      </c>
      <c r="G97" s="167">
        <v>0</v>
      </c>
      <c r="H97" s="303"/>
      <c r="I97" s="148">
        <f t="shared" si="3"/>
        <v>116</v>
      </c>
      <c r="J97" s="167">
        <v>0</v>
      </c>
      <c r="K97" s="167">
        <v>0</v>
      </c>
      <c r="L97" s="303">
        <v>116</v>
      </c>
      <c r="M97" s="148">
        <f t="shared" si="4"/>
        <v>116</v>
      </c>
      <c r="N97" s="167"/>
      <c r="O97" s="167"/>
      <c r="P97" s="303">
        <v>116</v>
      </c>
      <c r="Q97" s="316"/>
    </row>
    <row r="98" spans="1:17" ht="12.75">
      <c r="A98" s="11">
        <v>88</v>
      </c>
      <c r="B98" s="423" t="s">
        <v>187</v>
      </c>
      <c r="C98" s="424"/>
      <c r="D98" s="425"/>
      <c r="E98" s="204">
        <f t="shared" si="5"/>
        <v>7233</v>
      </c>
      <c r="F98" s="205">
        <f>SUM(F90:F97)</f>
        <v>0</v>
      </c>
      <c r="G98" s="205">
        <f>SUM(G90:G97)</f>
        <v>0</v>
      </c>
      <c r="H98" s="206">
        <f>SUM(H90:H97)</f>
        <v>7233</v>
      </c>
      <c r="I98" s="204">
        <f t="shared" si="3"/>
        <v>4962</v>
      </c>
      <c r="J98" s="205">
        <f>SUM(J90:J97)</f>
        <v>0</v>
      </c>
      <c r="K98" s="205">
        <f>SUM(K90:K97)</f>
        <v>0</v>
      </c>
      <c r="L98" s="206">
        <f>SUM(L90:L97)</f>
        <v>4962</v>
      </c>
      <c r="M98" s="204">
        <f t="shared" si="4"/>
        <v>1036</v>
      </c>
      <c r="N98" s="205">
        <f>SUM(N90:N97)</f>
        <v>0</v>
      </c>
      <c r="O98" s="205">
        <f>SUM(O90:O97)</f>
        <v>0</v>
      </c>
      <c r="P98" s="206">
        <f>SUM(P90:P97)</f>
        <v>1036</v>
      </c>
      <c r="Q98" s="316"/>
    </row>
    <row r="99" spans="1:17" ht="12.75">
      <c r="A99" s="11">
        <v>89</v>
      </c>
      <c r="B99" s="157" t="s">
        <v>188</v>
      </c>
      <c r="C99" s="158"/>
      <c r="D99" s="159"/>
      <c r="E99" s="204">
        <f>SUM(F99:H99)</f>
        <v>1342</v>
      </c>
      <c r="F99" s="205"/>
      <c r="G99" s="205"/>
      <c r="H99" s="206">
        <f>H100</f>
        <v>1342</v>
      </c>
      <c r="I99" s="204">
        <f t="shared" si="3"/>
        <v>1342</v>
      </c>
      <c r="J99" s="205"/>
      <c r="K99" s="205"/>
      <c r="L99" s="206">
        <f>L100</f>
        <v>1342</v>
      </c>
      <c r="M99" s="204">
        <f t="shared" si="4"/>
        <v>0</v>
      </c>
      <c r="N99" s="205"/>
      <c r="O99" s="205"/>
      <c r="P99" s="206">
        <f>P100</f>
        <v>0</v>
      </c>
      <c r="Q99" s="316"/>
    </row>
    <row r="100" spans="1:17" ht="12.75">
      <c r="A100" s="11">
        <v>90</v>
      </c>
      <c r="B100" s="441" t="s">
        <v>189</v>
      </c>
      <c r="C100" s="371"/>
      <c r="D100" s="353"/>
      <c r="E100" s="137">
        <f>SUM(F100:H100)</f>
        <v>1342</v>
      </c>
      <c r="F100" s="208"/>
      <c r="G100" s="208"/>
      <c r="H100" s="139">
        <v>1342</v>
      </c>
      <c r="I100" s="137">
        <f t="shared" si="3"/>
        <v>1342</v>
      </c>
      <c r="J100" s="208"/>
      <c r="K100" s="208"/>
      <c r="L100" s="139">
        <v>1342</v>
      </c>
      <c r="M100" s="137">
        <f t="shared" si="4"/>
        <v>0</v>
      </c>
      <c r="N100" s="208"/>
      <c r="O100" s="208"/>
      <c r="P100" s="139"/>
      <c r="Q100" s="316"/>
    </row>
    <row r="101" spans="1:17" ht="12.75">
      <c r="A101" s="11">
        <v>91</v>
      </c>
      <c r="B101" s="209" t="s">
        <v>190</v>
      </c>
      <c r="C101" s="210"/>
      <c r="D101" s="211"/>
      <c r="E101" s="212">
        <f t="shared" si="5"/>
        <v>11596</v>
      </c>
      <c r="F101" s="213">
        <f>F89+F98+F99</f>
        <v>0</v>
      </c>
      <c r="G101" s="213">
        <f>G89+G98+G99</f>
        <v>0</v>
      </c>
      <c r="H101" s="213">
        <f>H89+H98+H99</f>
        <v>11596</v>
      </c>
      <c r="I101" s="212">
        <f t="shared" si="3"/>
        <v>13659</v>
      </c>
      <c r="J101" s="213">
        <f>J89+J98+J99</f>
        <v>0</v>
      </c>
      <c r="K101" s="213">
        <f>K89+K98+K99</f>
        <v>0</v>
      </c>
      <c r="L101" s="213">
        <f>L89+L98+L99</f>
        <v>13659</v>
      </c>
      <c r="M101" s="212">
        <f t="shared" si="4"/>
        <v>1158</v>
      </c>
      <c r="N101" s="213">
        <f>N89+N98+N99</f>
        <v>0</v>
      </c>
      <c r="O101" s="213">
        <f>O89+O98+O99</f>
        <v>0</v>
      </c>
      <c r="P101" s="213">
        <f>P89+P98+P99</f>
        <v>1158</v>
      </c>
      <c r="Q101" s="316"/>
    </row>
    <row r="102" spans="1:17" ht="12.75">
      <c r="A102" s="11">
        <v>92</v>
      </c>
      <c r="B102" s="442" t="s">
        <v>191</v>
      </c>
      <c r="C102" s="443"/>
      <c r="D102" s="444"/>
      <c r="E102" s="214">
        <f t="shared" si="5"/>
        <v>658232</v>
      </c>
      <c r="F102" s="215">
        <f>F74+F76+F101</f>
        <v>298602</v>
      </c>
      <c r="G102" s="215">
        <f>G74+G76+G101</f>
        <v>74012</v>
      </c>
      <c r="H102" s="215">
        <f>H74+H76+H101</f>
        <v>285618</v>
      </c>
      <c r="I102" s="214">
        <f t="shared" si="3"/>
        <v>707675</v>
      </c>
      <c r="J102" s="215">
        <f>J74+J76+J101</f>
        <v>303643</v>
      </c>
      <c r="K102" s="215">
        <f>K74+K76+K101</f>
        <v>75484</v>
      </c>
      <c r="L102" s="215">
        <f>L74+L76+L101</f>
        <v>328548</v>
      </c>
      <c r="M102" s="214">
        <f t="shared" si="4"/>
        <v>174157</v>
      </c>
      <c r="N102" s="215">
        <f>N74+N76+N101</f>
        <v>68026</v>
      </c>
      <c r="O102" s="215">
        <f>O74+O76+O101</f>
        <v>16208</v>
      </c>
      <c r="P102" s="215">
        <f>P74+P76+P101</f>
        <v>89923</v>
      </c>
      <c r="Q102" s="316"/>
    </row>
    <row r="103" spans="1:17" ht="12.75">
      <c r="A103" s="11">
        <v>93</v>
      </c>
      <c r="B103" s="404" t="s">
        <v>192</v>
      </c>
      <c r="C103" s="405"/>
      <c r="D103" s="406"/>
      <c r="E103" s="131">
        <f t="shared" si="5"/>
        <v>6062</v>
      </c>
      <c r="F103" s="165">
        <v>0</v>
      </c>
      <c r="G103" s="165">
        <v>0</v>
      </c>
      <c r="H103" s="216">
        <v>6062</v>
      </c>
      <c r="I103" s="131">
        <f t="shared" si="3"/>
        <v>15292</v>
      </c>
      <c r="J103" s="165">
        <v>0</v>
      </c>
      <c r="K103" s="165">
        <v>0</v>
      </c>
      <c r="L103" s="216">
        <v>15292</v>
      </c>
      <c r="M103" s="131">
        <f t="shared" si="4"/>
        <v>1081</v>
      </c>
      <c r="N103" s="165"/>
      <c r="O103" s="165"/>
      <c r="P103" s="216">
        <v>1081</v>
      </c>
      <c r="Q103" s="316"/>
    </row>
    <row r="104" spans="1:17" ht="12.75">
      <c r="A104" s="11">
        <v>94</v>
      </c>
      <c r="B104" s="407" t="s">
        <v>193</v>
      </c>
      <c r="C104" s="408"/>
      <c r="D104" s="409"/>
      <c r="E104" s="137">
        <f t="shared" si="5"/>
        <v>49151</v>
      </c>
      <c r="F104" s="153">
        <v>0</v>
      </c>
      <c r="G104" s="153">
        <v>0</v>
      </c>
      <c r="H104" s="203">
        <v>49151</v>
      </c>
      <c r="I104" s="137">
        <f t="shared" si="3"/>
        <v>56494</v>
      </c>
      <c r="J104" s="153">
        <v>0</v>
      </c>
      <c r="K104" s="153">
        <v>0</v>
      </c>
      <c r="L104" s="203">
        <v>56494</v>
      </c>
      <c r="M104" s="137">
        <f t="shared" si="4"/>
        <v>5751</v>
      </c>
      <c r="N104" s="153"/>
      <c r="O104" s="153"/>
      <c r="P104" s="203">
        <v>5751</v>
      </c>
      <c r="Q104" s="316"/>
    </row>
    <row r="105" spans="1:17" ht="12.75">
      <c r="A105" s="11">
        <v>95</v>
      </c>
      <c r="B105" s="134" t="s">
        <v>194</v>
      </c>
      <c r="C105" s="135"/>
      <c r="D105" s="136"/>
      <c r="E105" s="137">
        <f>SUM(F105:H105)</f>
        <v>2268</v>
      </c>
      <c r="F105" s="153"/>
      <c r="G105" s="153"/>
      <c r="H105" s="217">
        <v>2268</v>
      </c>
      <c r="I105" s="137">
        <f t="shared" si="3"/>
        <v>4468</v>
      </c>
      <c r="J105" s="153"/>
      <c r="K105" s="153"/>
      <c r="L105" s="217">
        <v>4468</v>
      </c>
      <c r="M105" s="137">
        <f t="shared" si="4"/>
        <v>0</v>
      </c>
      <c r="N105" s="153"/>
      <c r="O105" s="153"/>
      <c r="P105" s="217"/>
      <c r="Q105" s="316"/>
    </row>
    <row r="106" spans="1:17" ht="12.75">
      <c r="A106" s="11">
        <v>95</v>
      </c>
      <c r="B106" s="218" t="s">
        <v>195</v>
      </c>
      <c r="C106" s="218"/>
      <c r="D106" s="218"/>
      <c r="E106" s="137">
        <f>SUM(F106:H106)</f>
        <v>0</v>
      </c>
      <c r="F106" s="153"/>
      <c r="G106" s="153"/>
      <c r="H106" s="219"/>
      <c r="I106" s="137">
        <f t="shared" si="3"/>
        <v>1500</v>
      </c>
      <c r="J106" s="153"/>
      <c r="K106" s="153"/>
      <c r="L106" s="219">
        <v>1500</v>
      </c>
      <c r="M106" s="137">
        <f t="shared" si="4"/>
        <v>0</v>
      </c>
      <c r="N106" s="153"/>
      <c r="O106" s="153"/>
      <c r="P106" s="219"/>
      <c r="Q106" s="316"/>
    </row>
    <row r="107" spans="1:17" ht="24.75" customHeight="1">
      <c r="A107" s="11">
        <v>96</v>
      </c>
      <c r="B107" s="435" t="s">
        <v>196</v>
      </c>
      <c r="C107" s="436"/>
      <c r="D107" s="437"/>
      <c r="E107" s="137">
        <f>SUM(F107:H107)</f>
        <v>3138</v>
      </c>
      <c r="F107" s="153"/>
      <c r="G107" s="153"/>
      <c r="H107" s="217">
        <v>3138</v>
      </c>
      <c r="I107" s="137">
        <f>SUM(J107:L107)</f>
        <v>3138</v>
      </c>
      <c r="J107" s="153"/>
      <c r="K107" s="153"/>
      <c r="L107" s="217">
        <v>3138</v>
      </c>
      <c r="M107" s="137">
        <f>SUM(N107:P107)</f>
        <v>0</v>
      </c>
      <c r="N107" s="153"/>
      <c r="O107" s="153"/>
      <c r="P107" s="217"/>
      <c r="Q107" s="316"/>
    </row>
    <row r="108" spans="1:17" ht="37.5" customHeight="1">
      <c r="A108" s="11">
        <v>86</v>
      </c>
      <c r="B108" s="435" t="s">
        <v>333</v>
      </c>
      <c r="C108" s="436"/>
      <c r="D108" s="437"/>
      <c r="E108" s="137">
        <f>SUM(F108:H108)</f>
        <v>0</v>
      </c>
      <c r="F108" s="153"/>
      <c r="G108" s="153"/>
      <c r="H108" s="183"/>
      <c r="I108" s="137">
        <f>SUM(J108:L108)</f>
        <v>2193</v>
      </c>
      <c r="J108" s="153"/>
      <c r="K108" s="153"/>
      <c r="L108" s="183">
        <v>2193</v>
      </c>
      <c r="M108" s="137">
        <f>SUM(N108:P108)</f>
        <v>0</v>
      </c>
      <c r="N108" s="153"/>
      <c r="O108" s="153"/>
      <c r="P108" s="183"/>
      <c r="Q108" s="316"/>
    </row>
    <row r="109" spans="1:17" ht="12.75">
      <c r="A109" s="11">
        <v>97</v>
      </c>
      <c r="B109" s="423" t="s">
        <v>197</v>
      </c>
      <c r="C109" s="453"/>
      <c r="D109" s="454"/>
      <c r="E109" s="149">
        <f t="shared" si="5"/>
        <v>60619</v>
      </c>
      <c r="F109" s="220">
        <f>SUM(F103:F108)</f>
        <v>0</v>
      </c>
      <c r="G109" s="220">
        <f>SUM(G103:G108)</f>
        <v>0</v>
      </c>
      <c r="H109" s="221">
        <f>SUM(H103:H108)</f>
        <v>60619</v>
      </c>
      <c r="I109" s="149">
        <f t="shared" si="3"/>
        <v>83085</v>
      </c>
      <c r="J109" s="220">
        <f>SUM(J103:J108)</f>
        <v>0</v>
      </c>
      <c r="K109" s="220">
        <f>SUM(K103:K108)</f>
        <v>0</v>
      </c>
      <c r="L109" s="221">
        <f>SUM(L103:L108)</f>
        <v>83085</v>
      </c>
      <c r="M109" s="149">
        <f t="shared" si="4"/>
        <v>6832</v>
      </c>
      <c r="N109" s="220">
        <f>SUM(N103:N108)</f>
        <v>0</v>
      </c>
      <c r="O109" s="220">
        <f>SUM(O103:O108)</f>
        <v>0</v>
      </c>
      <c r="P109" s="221">
        <f>SUM(P103:P108)</f>
        <v>6832</v>
      </c>
      <c r="Q109" s="316"/>
    </row>
    <row r="110" spans="1:17" ht="12.75">
      <c r="A110" s="11">
        <v>98</v>
      </c>
      <c r="B110" s="423" t="s">
        <v>198</v>
      </c>
      <c r="C110" s="424"/>
      <c r="D110" s="425"/>
      <c r="E110" s="149">
        <f t="shared" si="5"/>
        <v>26669</v>
      </c>
      <c r="F110" s="177">
        <f>SUM(F111:F114)</f>
        <v>0</v>
      </c>
      <c r="G110" s="177">
        <f>SUM(G111:G114)</f>
        <v>0</v>
      </c>
      <c r="H110" s="178">
        <f>SUM(H111:H114)</f>
        <v>26669</v>
      </c>
      <c r="I110" s="149">
        <f t="shared" si="3"/>
        <v>104153</v>
      </c>
      <c r="J110" s="177">
        <f>SUM(J111:J114)</f>
        <v>0</v>
      </c>
      <c r="K110" s="177">
        <f>SUM(K111:K114)</f>
        <v>0</v>
      </c>
      <c r="L110" s="178">
        <f>SUM(L111:L114)</f>
        <v>104153</v>
      </c>
      <c r="M110" s="149">
        <f t="shared" si="4"/>
        <v>0</v>
      </c>
      <c r="N110" s="177">
        <f>SUM(N111:N114)</f>
        <v>0</v>
      </c>
      <c r="O110" s="177">
        <f>SUM(O111:O114)</f>
        <v>0</v>
      </c>
      <c r="P110" s="178">
        <f>SUM(P111:P114)</f>
        <v>0</v>
      </c>
      <c r="Q110" s="316"/>
    </row>
    <row r="111" spans="1:17" ht="12.75">
      <c r="A111" s="11">
        <v>99</v>
      </c>
      <c r="B111" s="455" t="s">
        <v>199</v>
      </c>
      <c r="C111" s="456"/>
      <c r="D111" s="457"/>
      <c r="E111" s="131">
        <f t="shared" si="5"/>
        <v>6807</v>
      </c>
      <c r="F111" s="169">
        <v>0</v>
      </c>
      <c r="G111" s="169">
        <v>0</v>
      </c>
      <c r="H111" s="222">
        <v>6807</v>
      </c>
      <c r="I111" s="131">
        <f t="shared" si="3"/>
        <v>47443</v>
      </c>
      <c r="J111" s="169">
        <v>0</v>
      </c>
      <c r="K111" s="169">
        <v>0</v>
      </c>
      <c r="L111" s="222">
        <v>47443</v>
      </c>
      <c r="M111" s="131">
        <f t="shared" si="4"/>
        <v>0</v>
      </c>
      <c r="N111" s="169"/>
      <c r="O111" s="169"/>
      <c r="P111" s="222"/>
      <c r="Q111" s="316"/>
    </row>
    <row r="112" spans="1:17" ht="12.75">
      <c r="A112" s="11">
        <v>100</v>
      </c>
      <c r="B112" s="441" t="s">
        <v>200</v>
      </c>
      <c r="C112" s="371"/>
      <c r="D112" s="353"/>
      <c r="E112" s="137">
        <f>SUM(F112:H112)</f>
        <v>19862</v>
      </c>
      <c r="F112" s="153">
        <v>0</v>
      </c>
      <c r="G112" s="153">
        <v>0</v>
      </c>
      <c r="H112" s="223">
        <v>19862</v>
      </c>
      <c r="I112" s="137">
        <f aca="true" t="shared" si="6" ref="I112:I121">SUM(J112:L112)</f>
        <v>14792</v>
      </c>
      <c r="J112" s="153">
        <v>0</v>
      </c>
      <c r="K112" s="153">
        <v>0</v>
      </c>
      <c r="L112" s="223">
        <v>14792</v>
      </c>
      <c r="M112" s="137">
        <f aca="true" t="shared" si="7" ref="M112:M121">SUM(N112:P112)</f>
        <v>0</v>
      </c>
      <c r="N112" s="153"/>
      <c r="O112" s="153"/>
      <c r="P112" s="223"/>
      <c r="Q112" s="316"/>
    </row>
    <row r="113" spans="1:17" ht="12.75">
      <c r="A113" s="11"/>
      <c r="B113" s="207" t="s">
        <v>201</v>
      </c>
      <c r="C113" s="83"/>
      <c r="D113" s="55"/>
      <c r="E113" s="137"/>
      <c r="F113" s="153"/>
      <c r="G113" s="153"/>
      <c r="H113" s="223"/>
      <c r="I113" s="137">
        <f t="shared" si="6"/>
        <v>41224</v>
      </c>
      <c r="J113" s="153"/>
      <c r="K113" s="153"/>
      <c r="L113" s="223">
        <v>41224</v>
      </c>
      <c r="M113" s="137">
        <f t="shared" si="7"/>
        <v>0</v>
      </c>
      <c r="N113" s="153"/>
      <c r="O113" s="153"/>
      <c r="P113" s="223"/>
      <c r="Q113" s="316"/>
    </row>
    <row r="114" spans="1:17" ht="12.75">
      <c r="A114" s="11">
        <v>100</v>
      </c>
      <c r="B114" s="441" t="s">
        <v>202</v>
      </c>
      <c r="C114" s="371"/>
      <c r="D114" s="353"/>
      <c r="E114" s="137">
        <f t="shared" si="5"/>
        <v>0</v>
      </c>
      <c r="F114" s="153">
        <v>0</v>
      </c>
      <c r="G114" s="153">
        <v>0</v>
      </c>
      <c r="H114" s="223"/>
      <c r="I114" s="137">
        <f t="shared" si="6"/>
        <v>694</v>
      </c>
      <c r="J114" s="153">
        <v>0</v>
      </c>
      <c r="K114" s="153">
        <v>0</v>
      </c>
      <c r="L114" s="223">
        <v>694</v>
      </c>
      <c r="M114" s="137">
        <f t="shared" si="7"/>
        <v>0</v>
      </c>
      <c r="N114" s="153"/>
      <c r="O114" s="153"/>
      <c r="P114" s="223"/>
      <c r="Q114" s="316"/>
    </row>
    <row r="115" spans="1:17" s="228" customFormat="1" ht="12.75">
      <c r="A115" s="11">
        <v>101</v>
      </c>
      <c r="B115" s="224" t="s">
        <v>203</v>
      </c>
      <c r="C115" s="225"/>
      <c r="D115" s="226"/>
      <c r="E115" s="149">
        <f>SUM(F115:H115)</f>
        <v>425228</v>
      </c>
      <c r="F115" s="220"/>
      <c r="G115" s="220"/>
      <c r="H115" s="227">
        <f>SUM(H116:H118)</f>
        <v>425228</v>
      </c>
      <c r="I115" s="149">
        <f t="shared" si="6"/>
        <v>427099</v>
      </c>
      <c r="J115" s="220"/>
      <c r="K115" s="220"/>
      <c r="L115" s="227">
        <f>SUM(L116:L118)</f>
        <v>427099</v>
      </c>
      <c r="M115" s="227">
        <f>SUM(N115:P115)</f>
        <v>123196</v>
      </c>
      <c r="N115" s="227">
        <f>SUM(N116:N118)</f>
        <v>0</v>
      </c>
      <c r="O115" s="227">
        <f>SUM(O116:O118)</f>
        <v>0</v>
      </c>
      <c r="P115" s="227">
        <f>SUM(P116:P118)</f>
        <v>123196</v>
      </c>
      <c r="Q115" s="316"/>
    </row>
    <row r="116" spans="1:17" ht="12.75">
      <c r="A116" s="11">
        <v>102</v>
      </c>
      <c r="B116" s="407" t="s">
        <v>204</v>
      </c>
      <c r="C116" s="408"/>
      <c r="D116" s="409"/>
      <c r="E116" s="229">
        <f>SUM(F116:H116)</f>
        <v>80</v>
      </c>
      <c r="F116" s="153">
        <v>0</v>
      </c>
      <c r="G116" s="153">
        <v>0</v>
      </c>
      <c r="H116" s="203">
        <v>80</v>
      </c>
      <c r="I116" s="229">
        <f t="shared" si="6"/>
        <v>80</v>
      </c>
      <c r="J116" s="153">
        <v>0</v>
      </c>
      <c r="K116" s="153">
        <v>0</v>
      </c>
      <c r="L116" s="203">
        <v>80</v>
      </c>
      <c r="M116" s="229">
        <f t="shared" si="7"/>
        <v>0</v>
      </c>
      <c r="N116" s="153"/>
      <c r="O116" s="153"/>
      <c r="P116" s="203"/>
      <c r="Q116" s="316"/>
    </row>
    <row r="117" spans="1:17" ht="12.75">
      <c r="A117" s="11">
        <v>103</v>
      </c>
      <c r="B117" s="207" t="s">
        <v>205</v>
      </c>
      <c r="C117" s="318"/>
      <c r="D117" s="319"/>
      <c r="E117" s="229">
        <f>SUM(F117:H117)</f>
        <v>425148</v>
      </c>
      <c r="F117" s="153"/>
      <c r="G117" s="153"/>
      <c r="H117" s="223">
        <v>425148</v>
      </c>
      <c r="I117" s="229">
        <f>SUM(J117:L117)</f>
        <v>426150</v>
      </c>
      <c r="J117" s="153"/>
      <c r="K117" s="153"/>
      <c r="L117" s="223">
        <v>426150</v>
      </c>
      <c r="M117" s="229">
        <f>SUM(N117:P117)</f>
        <v>123196</v>
      </c>
      <c r="N117" s="153"/>
      <c r="O117" s="153"/>
      <c r="P117" s="223">
        <v>123196</v>
      </c>
      <c r="Q117" s="316"/>
    </row>
    <row r="118" spans="1:17" ht="12.75">
      <c r="A118" s="11">
        <v>103</v>
      </c>
      <c r="B118" s="230" t="s">
        <v>351</v>
      </c>
      <c r="C118" s="231"/>
      <c r="D118" s="232"/>
      <c r="E118" s="229">
        <f>SUM(F118:H118)</f>
        <v>0</v>
      </c>
      <c r="F118" s="153"/>
      <c r="G118" s="153"/>
      <c r="H118" s="223"/>
      <c r="I118" s="229">
        <f t="shared" si="6"/>
        <v>869</v>
      </c>
      <c r="J118" s="153"/>
      <c r="K118" s="153"/>
      <c r="L118" s="223">
        <v>869</v>
      </c>
      <c r="M118" s="229">
        <f t="shared" si="7"/>
        <v>0</v>
      </c>
      <c r="N118" s="153"/>
      <c r="O118" s="153"/>
      <c r="P118" s="223"/>
      <c r="Q118" s="316"/>
    </row>
    <row r="119" spans="1:17" ht="12.75">
      <c r="A119" s="11">
        <v>104</v>
      </c>
      <c r="B119" s="445" t="s">
        <v>206</v>
      </c>
      <c r="C119" s="446"/>
      <c r="D119" s="447"/>
      <c r="E119" s="214">
        <f t="shared" si="5"/>
        <v>1170748</v>
      </c>
      <c r="F119" s="233">
        <f>F102+F109+F110+F115</f>
        <v>298602</v>
      </c>
      <c r="G119" s="233">
        <f>G102+G109+G110+G115</f>
        <v>74012</v>
      </c>
      <c r="H119" s="215">
        <f>H102+H109+H110+H115</f>
        <v>798134</v>
      </c>
      <c r="I119" s="214">
        <f t="shared" si="6"/>
        <v>1322012</v>
      </c>
      <c r="J119" s="233">
        <f>J102+J109+J110+J115</f>
        <v>303643</v>
      </c>
      <c r="K119" s="233">
        <f>K102+K109+K110+K115</f>
        <v>75484</v>
      </c>
      <c r="L119" s="215">
        <f>L102+L109+L110+L115</f>
        <v>942885</v>
      </c>
      <c r="M119" s="214">
        <f t="shared" si="7"/>
        <v>304185</v>
      </c>
      <c r="N119" s="233">
        <f>N102+N109+N110+N115</f>
        <v>68026</v>
      </c>
      <c r="O119" s="233">
        <f>O102+O109+O110+O115</f>
        <v>16208</v>
      </c>
      <c r="P119" s="215">
        <f>P102+P109+P110+P115</f>
        <v>219951</v>
      </c>
      <c r="Q119" s="316"/>
    </row>
    <row r="120" spans="1:17" ht="12.75">
      <c r="A120" s="11">
        <v>105</v>
      </c>
      <c r="B120" s="416" t="s">
        <v>207</v>
      </c>
      <c r="C120" s="448"/>
      <c r="D120" s="449"/>
      <c r="E120" s="126">
        <f>SUM(F120:H120)</f>
        <v>0</v>
      </c>
      <c r="F120" s="234">
        <v>0</v>
      </c>
      <c r="G120" s="163">
        <v>0</v>
      </c>
      <c r="H120" s="164">
        <v>0</v>
      </c>
      <c r="I120" s="126">
        <f t="shared" si="6"/>
        <v>0</v>
      </c>
      <c r="J120" s="234">
        <v>0</v>
      </c>
      <c r="K120" s="163">
        <v>0</v>
      </c>
      <c r="L120" s="164">
        <v>0</v>
      </c>
      <c r="M120" s="126">
        <f t="shared" si="7"/>
        <v>14963</v>
      </c>
      <c r="N120" s="234">
        <v>0</v>
      </c>
      <c r="O120" s="163">
        <v>0</v>
      </c>
      <c r="P120" s="164">
        <v>14963</v>
      </c>
      <c r="Q120" s="316"/>
    </row>
    <row r="121" spans="1:17" ht="13.5" thickBot="1">
      <c r="A121" s="11">
        <v>106</v>
      </c>
      <c r="B121" s="450" t="s">
        <v>208</v>
      </c>
      <c r="C121" s="451"/>
      <c r="D121" s="452"/>
      <c r="E121" s="235">
        <f>SUM(F121:H121)</f>
        <v>1170748</v>
      </c>
      <c r="F121" s="236">
        <f>SUM(F119:F120)</f>
        <v>298602</v>
      </c>
      <c r="G121" s="236">
        <f>SUM(G119:G120)</f>
        <v>74012</v>
      </c>
      <c r="H121" s="237">
        <f>SUM(H119:H120)</f>
        <v>798134</v>
      </c>
      <c r="I121" s="235">
        <f t="shared" si="6"/>
        <v>1322012</v>
      </c>
      <c r="J121" s="236">
        <f>SUM(J119:J120)</f>
        <v>303643</v>
      </c>
      <c r="K121" s="236">
        <f>SUM(K119:K120)</f>
        <v>75484</v>
      </c>
      <c r="L121" s="237">
        <f>SUM(L119:L120)</f>
        <v>942885</v>
      </c>
      <c r="M121" s="235">
        <f t="shared" si="7"/>
        <v>319148</v>
      </c>
      <c r="N121" s="236">
        <f>SUM(N119:N120)</f>
        <v>68026</v>
      </c>
      <c r="O121" s="236">
        <f>SUM(O119:O120)</f>
        <v>16208</v>
      </c>
      <c r="P121" s="237">
        <f>SUM(P119:P120)</f>
        <v>234914</v>
      </c>
      <c r="Q121" s="316"/>
    </row>
    <row r="123" spans="1:5" ht="12.75">
      <c r="A123" s="11"/>
      <c r="B123" s="112"/>
      <c r="C123" s="112"/>
      <c r="D123" s="112"/>
      <c r="E123" s="238"/>
    </row>
    <row r="124" ht="12.75">
      <c r="A124" s="11"/>
    </row>
    <row r="125" spans="1:8" s="112" customFormat="1" ht="12.75">
      <c r="A125" s="11"/>
      <c r="B125" s="108"/>
      <c r="C125" s="108"/>
      <c r="D125" s="108"/>
      <c r="E125" s="108"/>
      <c r="F125" s="108"/>
      <c r="G125" s="108"/>
      <c r="H125" s="108"/>
    </row>
    <row r="126" ht="12.75">
      <c r="A126" s="11"/>
    </row>
    <row r="127" ht="12.75">
      <c r="A127" s="11"/>
    </row>
    <row r="128" spans="1:11" ht="12.75">
      <c r="A128" s="11"/>
      <c r="I128" s="238"/>
      <c r="K128" s="112"/>
    </row>
    <row r="129" ht="12.75">
      <c r="A129" s="11"/>
    </row>
  </sheetData>
  <sheetProtection/>
  <mergeCells count="87">
    <mergeCell ref="B119:D119"/>
    <mergeCell ref="B120:D120"/>
    <mergeCell ref="B121:D121"/>
    <mergeCell ref="N6:P6"/>
    <mergeCell ref="N7:P7"/>
    <mergeCell ref="B109:D109"/>
    <mergeCell ref="B110:D110"/>
    <mergeCell ref="B111:D111"/>
    <mergeCell ref="B112:D112"/>
    <mergeCell ref="B114:D114"/>
    <mergeCell ref="B116:D116"/>
    <mergeCell ref="B98:D98"/>
    <mergeCell ref="B100:D100"/>
    <mergeCell ref="B102:D102"/>
    <mergeCell ref="B103:D103"/>
    <mergeCell ref="B104:D104"/>
    <mergeCell ref="B108:D108"/>
    <mergeCell ref="B107:D107"/>
    <mergeCell ref="B81:D81"/>
    <mergeCell ref="B90:D90"/>
    <mergeCell ref="B91:D91"/>
    <mergeCell ref="B92:D92"/>
    <mergeCell ref="B94:D94"/>
    <mergeCell ref="B97:D97"/>
    <mergeCell ref="B95:D95"/>
    <mergeCell ref="B75:D75"/>
    <mergeCell ref="B76:D76"/>
    <mergeCell ref="B77:D77"/>
    <mergeCell ref="B78:D78"/>
    <mergeCell ref="B79:D79"/>
    <mergeCell ref="B80:D80"/>
    <mergeCell ref="B63:D63"/>
    <mergeCell ref="B64:D64"/>
    <mergeCell ref="B65:D65"/>
    <mergeCell ref="B66:D66"/>
    <mergeCell ref="B73:D73"/>
    <mergeCell ref="B74:D74"/>
    <mergeCell ref="B72:D72"/>
    <mergeCell ref="B56:D56"/>
    <mergeCell ref="B57:D57"/>
    <mergeCell ref="B58:D58"/>
    <mergeCell ref="B59:D59"/>
    <mergeCell ref="B60:D60"/>
    <mergeCell ref="B62:D62"/>
    <mergeCell ref="B49:D49"/>
    <mergeCell ref="B50:D50"/>
    <mergeCell ref="B51:D51"/>
    <mergeCell ref="B52:D52"/>
    <mergeCell ref="B53:D53"/>
    <mergeCell ref="B55:D55"/>
    <mergeCell ref="B43:D43"/>
    <mergeCell ref="B44:D44"/>
    <mergeCell ref="B45:D45"/>
    <mergeCell ref="B46:D46"/>
    <mergeCell ref="B47:D47"/>
    <mergeCell ref="B48:D48"/>
    <mergeCell ref="B37:D37"/>
    <mergeCell ref="B38:D38"/>
    <mergeCell ref="B39:D39"/>
    <mergeCell ref="B40:D40"/>
    <mergeCell ref="B41:D41"/>
    <mergeCell ref="B42:D42"/>
    <mergeCell ref="B29:D29"/>
    <mergeCell ref="B30:D30"/>
    <mergeCell ref="B33:D33"/>
    <mergeCell ref="B34:D34"/>
    <mergeCell ref="B35:D35"/>
    <mergeCell ref="B36:D36"/>
    <mergeCell ref="B16:D16"/>
    <mergeCell ref="B19:D19"/>
    <mergeCell ref="B20:D20"/>
    <mergeCell ref="B22:D22"/>
    <mergeCell ref="B23:D23"/>
    <mergeCell ref="B26:D26"/>
    <mergeCell ref="B9:D9"/>
    <mergeCell ref="B10:D10"/>
    <mergeCell ref="B11:D11"/>
    <mergeCell ref="B12:D12"/>
    <mergeCell ref="B14:D14"/>
    <mergeCell ref="B15:D15"/>
    <mergeCell ref="B5:D5"/>
    <mergeCell ref="A6:A8"/>
    <mergeCell ref="B6:D8"/>
    <mergeCell ref="F6:H6"/>
    <mergeCell ref="J6:L6"/>
    <mergeCell ref="F7:H7"/>
    <mergeCell ref="J7:L7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E4" sqref="E4"/>
    </sheetView>
  </sheetViews>
  <sheetFormatPr defaultColWidth="8.00390625" defaultRowHeight="15"/>
  <cols>
    <col min="1" max="1" width="8.00390625" style="242" customWidth="1"/>
    <col min="2" max="2" width="44.00390625" style="242" customWidth="1"/>
    <col min="3" max="3" width="15.57421875" style="242" customWidth="1"/>
    <col min="4" max="4" width="16.00390625" style="242" customWidth="1"/>
    <col min="5" max="5" width="13.28125" style="242" customWidth="1"/>
    <col min="6" max="6" width="16.28125" style="242" customWidth="1"/>
    <col min="7" max="7" width="14.28125" style="242" customWidth="1"/>
    <col min="8" max="16384" width="8.00390625" style="242" customWidth="1"/>
  </cols>
  <sheetData>
    <row r="1" spans="1:8" ht="15.75">
      <c r="A1" s="239"/>
      <c r="B1" s="240"/>
      <c r="C1" s="241" t="s">
        <v>1</v>
      </c>
      <c r="D1" s="241"/>
      <c r="E1" s="241"/>
      <c r="F1" s="241"/>
      <c r="G1" s="241"/>
      <c r="H1" s="240"/>
    </row>
    <row r="2" spans="1:8" ht="18.75">
      <c r="A2" s="239"/>
      <c r="B2" s="240"/>
      <c r="C2" s="243" t="s">
        <v>209</v>
      </c>
      <c r="D2" s="243"/>
      <c r="E2" s="243"/>
      <c r="F2" s="243"/>
      <c r="G2" s="243"/>
      <c r="H2" s="240"/>
    </row>
    <row r="3" spans="1:7" ht="15.75">
      <c r="A3" s="241"/>
      <c r="B3" s="240"/>
      <c r="C3" s="241"/>
      <c r="D3" s="241"/>
      <c r="E3" s="7" t="s">
        <v>251</v>
      </c>
      <c r="G3" s="241"/>
    </row>
    <row r="4" spans="1:8" ht="15.75">
      <c r="A4" s="241"/>
      <c r="B4" s="240"/>
      <c r="C4" s="241"/>
      <c r="D4" s="241"/>
      <c r="E4" s="260" t="s">
        <v>353</v>
      </c>
      <c r="G4" s="241"/>
      <c r="H4" s="240"/>
    </row>
    <row r="5" spans="1:7" ht="15.75">
      <c r="A5" s="241"/>
      <c r="B5" s="240" t="s">
        <v>4</v>
      </c>
      <c r="C5" s="241" t="s">
        <v>5</v>
      </c>
      <c r="D5" s="241"/>
      <c r="E5" s="10" t="s">
        <v>3</v>
      </c>
      <c r="G5" s="241"/>
    </row>
    <row r="6" spans="1:7" ht="15.75">
      <c r="A6" s="244">
        <v>1</v>
      </c>
      <c r="B6" s="245" t="s">
        <v>210</v>
      </c>
      <c r="C6" s="245" t="s">
        <v>211</v>
      </c>
      <c r="D6" s="245" t="s">
        <v>329</v>
      </c>
      <c r="E6" s="245" t="s">
        <v>8</v>
      </c>
      <c r="F6" s="245" t="s">
        <v>330</v>
      </c>
      <c r="G6" s="245" t="s">
        <v>331</v>
      </c>
    </row>
    <row r="7" spans="1:7" ht="15.75">
      <c r="A7" s="244">
        <v>2</v>
      </c>
      <c r="B7" s="246" t="s">
        <v>212</v>
      </c>
      <c r="C7" s="247">
        <v>300</v>
      </c>
      <c r="D7" s="247">
        <v>300</v>
      </c>
      <c r="E7" s="247"/>
      <c r="F7" s="247">
        <f>D7+E7</f>
        <v>300</v>
      </c>
      <c r="G7" s="247">
        <v>33</v>
      </c>
    </row>
    <row r="8" spans="1:7" ht="15.75">
      <c r="A8" s="244">
        <v>3</v>
      </c>
      <c r="B8" s="28" t="s">
        <v>213</v>
      </c>
      <c r="C8" s="247">
        <v>4661</v>
      </c>
      <c r="D8" s="247">
        <v>4661</v>
      </c>
      <c r="E8" s="247"/>
      <c r="F8" s="247">
        <f aca="true" t="shared" si="0" ref="F8:F25">D8+E8</f>
        <v>4661</v>
      </c>
      <c r="G8" s="247"/>
    </row>
    <row r="9" spans="1:7" ht="15.75">
      <c r="A9" s="244">
        <v>4</v>
      </c>
      <c r="B9" s="248" t="s">
        <v>214</v>
      </c>
      <c r="C9" s="247">
        <v>480</v>
      </c>
      <c r="D9" s="247">
        <v>480</v>
      </c>
      <c r="E9" s="247">
        <v>34</v>
      </c>
      <c r="F9" s="317">
        <f t="shared" si="0"/>
        <v>514</v>
      </c>
      <c r="G9" s="317">
        <v>514</v>
      </c>
    </row>
    <row r="10" spans="1:7" ht="15.75">
      <c r="A10" s="244">
        <v>5</v>
      </c>
      <c r="B10" s="249" t="s">
        <v>215</v>
      </c>
      <c r="C10" s="247">
        <v>263</v>
      </c>
      <c r="D10" s="247">
        <v>263</v>
      </c>
      <c r="E10" s="247"/>
      <c r="F10" s="247">
        <f t="shared" si="0"/>
        <v>263</v>
      </c>
      <c r="G10" s="247">
        <v>176</v>
      </c>
    </row>
    <row r="11" spans="1:7" ht="15.75">
      <c r="A11" s="244">
        <v>6</v>
      </c>
      <c r="B11" s="249" t="s">
        <v>216</v>
      </c>
      <c r="C11" s="247">
        <v>358</v>
      </c>
      <c r="D11" s="247">
        <v>358</v>
      </c>
      <c r="E11" s="247"/>
      <c r="F11" s="247">
        <f t="shared" si="0"/>
        <v>358</v>
      </c>
      <c r="G11" s="247">
        <v>358</v>
      </c>
    </row>
    <row r="12" spans="1:7" ht="15.75">
      <c r="A12" s="244">
        <v>7</v>
      </c>
      <c r="B12" s="249" t="s">
        <v>217</v>
      </c>
      <c r="C12" s="247"/>
      <c r="D12" s="247">
        <v>106</v>
      </c>
      <c r="E12" s="247"/>
      <c r="F12" s="247">
        <f t="shared" si="0"/>
        <v>106</v>
      </c>
      <c r="G12" s="247"/>
    </row>
    <row r="13" spans="1:7" ht="15.75">
      <c r="A13" s="244">
        <v>8</v>
      </c>
      <c r="B13" s="248" t="s">
        <v>218</v>
      </c>
      <c r="C13" s="247"/>
      <c r="D13" s="247">
        <v>500</v>
      </c>
      <c r="E13" s="247"/>
      <c r="F13" s="247">
        <f t="shared" si="0"/>
        <v>500</v>
      </c>
      <c r="G13" s="247"/>
    </row>
    <row r="14" spans="1:7" ht="15.75">
      <c r="A14" s="244">
        <v>9</v>
      </c>
      <c r="B14" s="248" t="s">
        <v>219</v>
      </c>
      <c r="C14" s="247"/>
      <c r="D14" s="247">
        <v>120</v>
      </c>
      <c r="E14" s="247"/>
      <c r="F14" s="247">
        <f t="shared" si="0"/>
        <v>120</v>
      </c>
      <c r="G14" s="247"/>
    </row>
    <row r="15" spans="1:7" ht="15.75">
      <c r="A15" s="244">
        <v>10</v>
      </c>
      <c r="B15" s="248" t="s">
        <v>220</v>
      </c>
      <c r="C15" s="247"/>
      <c r="D15" s="247">
        <v>205</v>
      </c>
      <c r="E15" s="247"/>
      <c r="F15" s="247">
        <f t="shared" si="0"/>
        <v>205</v>
      </c>
      <c r="G15" s="247"/>
    </row>
    <row r="16" spans="1:7" ht="15.75">
      <c r="A16" s="244">
        <v>11</v>
      </c>
      <c r="B16" s="248" t="s">
        <v>221</v>
      </c>
      <c r="C16" s="247"/>
      <c r="D16" s="247">
        <v>715</v>
      </c>
      <c r="E16" s="247"/>
      <c r="F16" s="247">
        <f t="shared" si="0"/>
        <v>715</v>
      </c>
      <c r="G16" s="247"/>
    </row>
    <row r="17" spans="1:7" ht="15.75">
      <c r="A17" s="244">
        <v>12</v>
      </c>
      <c r="B17" s="248" t="s">
        <v>222</v>
      </c>
      <c r="C17" s="247"/>
      <c r="D17" s="247">
        <v>1900</v>
      </c>
      <c r="E17" s="247"/>
      <c r="F17" s="247">
        <f t="shared" si="0"/>
        <v>1900</v>
      </c>
      <c r="G17" s="247"/>
    </row>
    <row r="18" spans="1:7" ht="15.75">
      <c r="A18" s="244">
        <v>13</v>
      </c>
      <c r="B18" s="248" t="s">
        <v>223</v>
      </c>
      <c r="C18" s="247"/>
      <c r="D18" s="247">
        <v>340</v>
      </c>
      <c r="E18" s="247"/>
      <c r="F18" s="247">
        <f t="shared" si="0"/>
        <v>340</v>
      </c>
      <c r="G18" s="247"/>
    </row>
    <row r="19" spans="1:7" ht="15.75">
      <c r="A19" s="244">
        <v>14</v>
      </c>
      <c r="B19" s="248" t="s">
        <v>224</v>
      </c>
      <c r="C19" s="247"/>
      <c r="D19" s="247">
        <v>200</v>
      </c>
      <c r="E19" s="247"/>
      <c r="F19" s="247">
        <f t="shared" si="0"/>
        <v>200</v>
      </c>
      <c r="G19" s="247"/>
    </row>
    <row r="20" spans="1:7" ht="15.75">
      <c r="A20" s="244">
        <v>15</v>
      </c>
      <c r="B20" s="248" t="s">
        <v>225</v>
      </c>
      <c r="C20" s="247"/>
      <c r="D20" s="247">
        <v>240</v>
      </c>
      <c r="E20" s="247"/>
      <c r="F20" s="247">
        <f t="shared" si="0"/>
        <v>240</v>
      </c>
      <c r="G20" s="247"/>
    </row>
    <row r="21" spans="1:7" ht="15.75">
      <c r="A21" s="244">
        <v>16</v>
      </c>
      <c r="B21" s="248" t="s">
        <v>226</v>
      </c>
      <c r="C21" s="247"/>
      <c r="D21" s="247">
        <v>130</v>
      </c>
      <c r="E21" s="247"/>
      <c r="F21" s="247">
        <f t="shared" si="0"/>
        <v>130</v>
      </c>
      <c r="G21" s="247"/>
    </row>
    <row r="22" spans="1:7" ht="15.75">
      <c r="A22" s="244">
        <v>17</v>
      </c>
      <c r="B22" s="249" t="s">
        <v>227</v>
      </c>
      <c r="C22" s="247"/>
      <c r="D22" s="247">
        <v>1800</v>
      </c>
      <c r="E22" s="247">
        <v>27</v>
      </c>
      <c r="F22" s="247">
        <f t="shared" si="0"/>
        <v>1827</v>
      </c>
      <c r="G22" s="247"/>
    </row>
    <row r="23" spans="1:7" ht="15.75">
      <c r="A23" s="244">
        <v>18</v>
      </c>
      <c r="B23" s="249" t="s">
        <v>228</v>
      </c>
      <c r="C23" s="247"/>
      <c r="D23" s="247">
        <v>1500</v>
      </c>
      <c r="E23" s="247"/>
      <c r="F23" s="247">
        <f t="shared" si="0"/>
        <v>1500</v>
      </c>
      <c r="G23" s="247"/>
    </row>
    <row r="24" spans="1:7" ht="15.75">
      <c r="A24" s="244">
        <v>19</v>
      </c>
      <c r="B24" s="249" t="s">
        <v>229</v>
      </c>
      <c r="C24" s="247"/>
      <c r="D24" s="247">
        <v>1300</v>
      </c>
      <c r="E24" s="247"/>
      <c r="F24" s="247">
        <f>D24+E24</f>
        <v>1300</v>
      </c>
      <c r="G24" s="247"/>
    </row>
    <row r="25" spans="1:7" ht="15.75">
      <c r="A25" s="244">
        <v>20</v>
      </c>
      <c r="B25" s="249" t="s">
        <v>343</v>
      </c>
      <c r="C25" s="247"/>
      <c r="D25" s="247"/>
      <c r="E25" s="247">
        <v>113</v>
      </c>
      <c r="F25" s="247">
        <f t="shared" si="0"/>
        <v>113</v>
      </c>
      <c r="G25" s="247"/>
    </row>
    <row r="26" spans="1:7" ht="15.75">
      <c r="A26" s="244">
        <v>21</v>
      </c>
      <c r="B26" s="245" t="s">
        <v>230</v>
      </c>
      <c r="C26" s="250">
        <f>SUM(C7:C25)</f>
        <v>6062</v>
      </c>
      <c r="D26" s="250">
        <f>SUM(D7:D25)</f>
        <v>15118</v>
      </c>
      <c r="E26" s="250">
        <f>SUM(E7:E25)</f>
        <v>174</v>
      </c>
      <c r="F26" s="250">
        <f>SUM(F7:F25)</f>
        <v>15292</v>
      </c>
      <c r="G26" s="250">
        <f>SUM(G7:G25)</f>
        <v>1081</v>
      </c>
    </row>
    <row r="27" spans="1:5" ht="12.75">
      <c r="A27" s="239"/>
      <c r="B27" s="240"/>
      <c r="C27" s="240"/>
      <c r="D27" s="240"/>
      <c r="E27" s="240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E5" sqref="E5"/>
    </sheetView>
  </sheetViews>
  <sheetFormatPr defaultColWidth="8.00390625" defaultRowHeight="15"/>
  <cols>
    <col min="1" max="1" width="5.140625" style="251" customWidth="1"/>
    <col min="2" max="2" width="39.421875" style="251" customWidth="1"/>
    <col min="3" max="4" width="16.8515625" style="251" customWidth="1"/>
    <col min="5" max="5" width="12.00390625" style="251" customWidth="1"/>
    <col min="6" max="6" width="14.140625" style="251" customWidth="1"/>
    <col min="7" max="7" width="15.57421875" style="251" customWidth="1"/>
    <col min="8" max="16384" width="8.00390625" style="251" customWidth="1"/>
  </cols>
  <sheetData>
    <row r="1" spans="1:6" ht="12.75">
      <c r="A1" s="239"/>
      <c r="B1" s="240"/>
      <c r="C1" s="240"/>
      <c r="D1" s="240"/>
      <c r="E1" s="240"/>
      <c r="F1" s="240"/>
    </row>
    <row r="2" spans="1:9" ht="15.75">
      <c r="A2" s="241"/>
      <c r="B2" s="240"/>
      <c r="C2" s="241" t="s">
        <v>231</v>
      </c>
      <c r="D2" s="241"/>
      <c r="E2" s="241"/>
      <c r="F2" s="241"/>
      <c r="G2" s="239"/>
      <c r="H2" s="239"/>
      <c r="I2" s="241"/>
    </row>
    <row r="3" spans="1:9" ht="18.75">
      <c r="A3" s="241"/>
      <c r="B3" s="240"/>
      <c r="C3" s="243" t="s">
        <v>232</v>
      </c>
      <c r="D3" s="243"/>
      <c r="E3" s="243"/>
      <c r="F3" s="243"/>
      <c r="G3" s="241"/>
      <c r="I3" s="7"/>
    </row>
    <row r="4" spans="1:9" ht="18.75">
      <c r="A4" s="241"/>
      <c r="B4" s="240"/>
      <c r="C4" s="243"/>
      <c r="D4" s="243"/>
      <c r="E4" s="243"/>
      <c r="F4" s="7" t="s">
        <v>250</v>
      </c>
      <c r="I4" s="7"/>
    </row>
    <row r="5" spans="1:9" ht="18.75">
      <c r="A5" s="241"/>
      <c r="B5" s="240"/>
      <c r="C5" s="243"/>
      <c r="D5" s="243"/>
      <c r="E5" s="260" t="s">
        <v>353</v>
      </c>
      <c r="I5" s="7"/>
    </row>
    <row r="6" spans="1:9" ht="18.75">
      <c r="A6" s="241"/>
      <c r="B6" s="240"/>
      <c r="C6" s="243"/>
      <c r="D6" s="243"/>
      <c r="E6" s="243"/>
      <c r="F6" s="243"/>
      <c r="G6" s="10" t="s">
        <v>3</v>
      </c>
      <c r="I6" s="7"/>
    </row>
    <row r="7" spans="1:8" ht="15.75">
      <c r="A7" s="241"/>
      <c r="B7" s="240" t="s">
        <v>4</v>
      </c>
      <c r="C7" s="241" t="s">
        <v>5</v>
      </c>
      <c r="D7" s="241"/>
      <c r="E7" s="241"/>
      <c r="F7" s="241" t="s">
        <v>90</v>
      </c>
      <c r="G7" s="251" t="s">
        <v>91</v>
      </c>
      <c r="H7" s="241"/>
    </row>
    <row r="8" spans="1:8" ht="31.5">
      <c r="A8" s="244">
        <v>1</v>
      </c>
      <c r="B8" s="245" t="s">
        <v>233</v>
      </c>
      <c r="C8" s="254" t="s">
        <v>234</v>
      </c>
      <c r="D8" s="252" t="s">
        <v>252</v>
      </c>
      <c r="E8" s="252" t="s">
        <v>8</v>
      </c>
      <c r="F8" s="252" t="s">
        <v>328</v>
      </c>
      <c r="G8" s="252" t="s">
        <v>253</v>
      </c>
      <c r="H8" s="241"/>
    </row>
    <row r="9" spans="1:7" ht="15.75">
      <c r="A9" s="244">
        <v>2</v>
      </c>
      <c r="B9" s="249" t="s">
        <v>235</v>
      </c>
      <c r="C9" s="253">
        <v>36440</v>
      </c>
      <c r="D9" s="253">
        <v>36440</v>
      </c>
      <c r="E9" s="253"/>
      <c r="F9" s="253">
        <f>D9+E9</f>
        <v>36440</v>
      </c>
      <c r="G9" s="253">
        <v>410</v>
      </c>
    </row>
    <row r="10" spans="1:7" ht="15.75">
      <c r="A10" s="244">
        <v>3</v>
      </c>
      <c r="B10" s="248" t="s">
        <v>236</v>
      </c>
      <c r="C10" s="247">
        <v>8997</v>
      </c>
      <c r="D10" s="247">
        <v>8997</v>
      </c>
      <c r="E10" s="247"/>
      <c r="F10" s="253">
        <f aca="true" t="shared" si="0" ref="F10:F21">D10+E10</f>
        <v>8997</v>
      </c>
      <c r="G10" s="253">
        <v>4476</v>
      </c>
    </row>
    <row r="11" spans="1:7" ht="15.75">
      <c r="A11" s="244">
        <v>4</v>
      </c>
      <c r="B11" s="248" t="s">
        <v>237</v>
      </c>
      <c r="C11" s="247">
        <v>500</v>
      </c>
      <c r="D11" s="247">
        <v>500</v>
      </c>
      <c r="E11" s="247"/>
      <c r="F11" s="253">
        <f t="shared" si="0"/>
        <v>500</v>
      </c>
      <c r="G11" s="253"/>
    </row>
    <row r="12" spans="1:7" ht="15.75">
      <c r="A12" s="244">
        <v>5</v>
      </c>
      <c r="B12" s="248" t="s">
        <v>238</v>
      </c>
      <c r="C12" s="247">
        <v>2226</v>
      </c>
      <c r="D12" s="247">
        <v>2226</v>
      </c>
      <c r="E12" s="247"/>
      <c r="F12" s="253">
        <f t="shared" si="0"/>
        <v>2226</v>
      </c>
      <c r="G12" s="253"/>
    </row>
    <row r="13" spans="1:7" ht="15.75">
      <c r="A13" s="244">
        <v>6</v>
      </c>
      <c r="B13" s="248" t="s">
        <v>239</v>
      </c>
      <c r="C13" s="247">
        <v>240</v>
      </c>
      <c r="D13" s="247">
        <v>240</v>
      </c>
      <c r="E13" s="247"/>
      <c r="F13" s="253">
        <f t="shared" si="0"/>
        <v>240</v>
      </c>
      <c r="G13" s="253">
        <v>230</v>
      </c>
    </row>
    <row r="14" spans="1:7" ht="15.75">
      <c r="A14" s="244">
        <v>7</v>
      </c>
      <c r="B14" s="248" t="s">
        <v>240</v>
      </c>
      <c r="C14" s="247">
        <v>254</v>
      </c>
      <c r="D14" s="247">
        <v>254</v>
      </c>
      <c r="E14" s="247"/>
      <c r="F14" s="253">
        <f t="shared" si="0"/>
        <v>254</v>
      </c>
      <c r="G14" s="253"/>
    </row>
    <row r="15" spans="1:7" ht="15.75">
      <c r="A15" s="244">
        <v>8</v>
      </c>
      <c r="B15" s="248" t="s">
        <v>241</v>
      </c>
      <c r="C15" s="247">
        <v>494</v>
      </c>
      <c r="D15" s="247">
        <v>494</v>
      </c>
      <c r="E15" s="247"/>
      <c r="F15" s="253">
        <f t="shared" si="0"/>
        <v>494</v>
      </c>
      <c r="G15" s="253"/>
    </row>
    <row r="16" spans="1:7" ht="15.75">
      <c r="A16" s="244">
        <v>9</v>
      </c>
      <c r="B16" s="248" t="s">
        <v>242</v>
      </c>
      <c r="C16" s="247"/>
      <c r="D16" s="247">
        <v>480</v>
      </c>
      <c r="E16" s="247"/>
      <c r="F16" s="253">
        <f t="shared" si="0"/>
        <v>480</v>
      </c>
      <c r="G16" s="253"/>
    </row>
    <row r="17" spans="1:7" ht="15.75">
      <c r="A17" s="244">
        <v>10</v>
      </c>
      <c r="B17" s="248" t="s">
        <v>243</v>
      </c>
      <c r="C17" s="247"/>
      <c r="D17" s="247">
        <v>500</v>
      </c>
      <c r="E17" s="247"/>
      <c r="F17" s="253">
        <f t="shared" si="0"/>
        <v>500</v>
      </c>
      <c r="G17" s="253"/>
    </row>
    <row r="18" spans="1:7" ht="15.75">
      <c r="A18" s="244">
        <v>11</v>
      </c>
      <c r="B18" s="248" t="s">
        <v>244</v>
      </c>
      <c r="C18" s="247"/>
      <c r="D18" s="247">
        <v>100</v>
      </c>
      <c r="E18" s="247"/>
      <c r="F18" s="253">
        <f t="shared" si="0"/>
        <v>100</v>
      </c>
      <c r="G18" s="253"/>
    </row>
    <row r="19" spans="1:7" ht="15.75">
      <c r="A19" s="244">
        <v>12</v>
      </c>
      <c r="B19" s="248" t="s">
        <v>245</v>
      </c>
      <c r="C19" s="247"/>
      <c r="D19" s="247">
        <v>750</v>
      </c>
      <c r="E19" s="247"/>
      <c r="F19" s="253">
        <f t="shared" si="0"/>
        <v>750</v>
      </c>
      <c r="G19" s="253"/>
    </row>
    <row r="20" spans="1:7" ht="15.75">
      <c r="A20" s="244">
        <v>13</v>
      </c>
      <c r="B20" s="248" t="s">
        <v>246</v>
      </c>
      <c r="C20" s="247"/>
      <c r="D20" s="247">
        <v>250</v>
      </c>
      <c r="E20" s="247"/>
      <c r="F20" s="253">
        <f t="shared" si="0"/>
        <v>250</v>
      </c>
      <c r="G20" s="253"/>
    </row>
    <row r="21" spans="1:7" ht="15.75">
      <c r="A21" s="244">
        <v>14</v>
      </c>
      <c r="B21" s="248" t="s">
        <v>247</v>
      </c>
      <c r="C21" s="247"/>
      <c r="D21" s="247">
        <v>1100</v>
      </c>
      <c r="E21" s="247"/>
      <c r="F21" s="253">
        <f t="shared" si="0"/>
        <v>1100</v>
      </c>
      <c r="G21" s="253"/>
    </row>
    <row r="22" spans="1:7" s="242" customFormat="1" ht="15.75">
      <c r="A22" s="244">
        <v>15</v>
      </c>
      <c r="B22" s="248" t="s">
        <v>248</v>
      </c>
      <c r="C22" s="247"/>
      <c r="D22" s="247">
        <v>150</v>
      </c>
      <c r="E22" s="247"/>
      <c r="F22" s="253">
        <f>D22+E22</f>
        <v>150</v>
      </c>
      <c r="G22" s="247"/>
    </row>
    <row r="23" spans="1:7" s="242" customFormat="1" ht="15.75">
      <c r="A23" s="244">
        <v>16</v>
      </c>
      <c r="B23" s="248" t="s">
        <v>339</v>
      </c>
      <c r="C23" s="247"/>
      <c r="D23" s="247"/>
      <c r="E23" s="247">
        <v>635</v>
      </c>
      <c r="F23" s="253">
        <f>D23+E23</f>
        <v>635</v>
      </c>
      <c r="G23" s="247">
        <v>635</v>
      </c>
    </row>
    <row r="24" spans="1:7" s="242" customFormat="1" ht="15.75">
      <c r="A24" s="244">
        <v>17</v>
      </c>
      <c r="B24" s="248" t="s">
        <v>346</v>
      </c>
      <c r="C24" s="247"/>
      <c r="D24" s="247"/>
      <c r="E24" s="247">
        <v>3378</v>
      </c>
      <c r="F24" s="253">
        <f>D24+E24</f>
        <v>3378</v>
      </c>
      <c r="G24" s="247"/>
    </row>
    <row r="25" spans="1:7" ht="15.75">
      <c r="A25" s="244">
        <v>18</v>
      </c>
      <c r="B25" s="245" t="s">
        <v>249</v>
      </c>
      <c r="C25" s="250">
        <f>SUM(C9:C24)</f>
        <v>49151</v>
      </c>
      <c r="D25" s="250">
        <f>SUM(D9:D24)</f>
        <v>52481</v>
      </c>
      <c r="E25" s="250">
        <f>SUM(E9:E24)</f>
        <v>4013</v>
      </c>
      <c r="F25" s="250">
        <f>SUM(F9:F24)</f>
        <v>56494</v>
      </c>
      <c r="G25" s="250">
        <f>SUM(G9:G24)</f>
        <v>5751</v>
      </c>
    </row>
    <row r="26" spans="1:6" ht="12.75">
      <c r="A26" s="239"/>
      <c r="B26" s="240"/>
      <c r="C26" s="240"/>
      <c r="D26" s="240"/>
      <c r="E26" s="240"/>
      <c r="F26" s="240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3"/>
  <sheetViews>
    <sheetView zoomScale="80" zoomScaleNormal="80" zoomScalePageLayoutView="0" workbookViewId="0" topLeftCell="A1">
      <selection activeCell="J2" sqref="J2"/>
    </sheetView>
  </sheetViews>
  <sheetFormatPr defaultColWidth="9.140625" defaultRowHeight="15"/>
  <cols>
    <col min="1" max="1" width="4.28125" style="256" customWidth="1"/>
    <col min="2" max="2" width="29.421875" style="256" customWidth="1"/>
    <col min="3" max="3" width="8.28125" style="296" customWidth="1"/>
    <col min="4" max="4" width="8.00390625" style="296" customWidth="1"/>
    <col min="5" max="6" width="9.140625" style="296" customWidth="1"/>
    <col min="7" max="7" width="8.140625" style="296" customWidth="1"/>
    <col min="8" max="8" width="9.140625" style="296" customWidth="1"/>
    <col min="9" max="9" width="10.28125" style="296" customWidth="1"/>
    <col min="10" max="10" width="10.8515625" style="296" customWidth="1"/>
    <col min="11" max="12" width="10.57421875" style="296" customWidth="1"/>
    <col min="13" max="13" width="8.140625" style="296" customWidth="1"/>
    <col min="14" max="16384" width="9.140625" style="296" customWidth="1"/>
  </cols>
  <sheetData>
    <row r="1" spans="1:9" s="257" customFormat="1" ht="15.75">
      <c r="A1" s="256"/>
      <c r="D1" s="258" t="s">
        <v>1</v>
      </c>
      <c r="I1" s="259" t="s">
        <v>352</v>
      </c>
    </row>
    <row r="2" spans="1:9" s="257" customFormat="1" ht="12.75">
      <c r="A2" s="256"/>
      <c r="C2" s="257" t="s">
        <v>258</v>
      </c>
      <c r="I2" s="260" t="s">
        <v>353</v>
      </c>
    </row>
    <row r="3" spans="1:10" s="257" customFormat="1" ht="12">
      <c r="A3" s="256"/>
      <c r="E3" s="257" t="s">
        <v>259</v>
      </c>
      <c r="J3" s="261"/>
    </row>
    <row r="4" spans="1:12" s="257" customFormat="1" ht="12">
      <c r="A4" s="256"/>
      <c r="B4" s="257" t="s">
        <v>4</v>
      </c>
      <c r="C4" s="257" t="s">
        <v>5</v>
      </c>
      <c r="D4" s="257" t="s">
        <v>90</v>
      </c>
      <c r="E4" s="257" t="s">
        <v>91</v>
      </c>
      <c r="F4" s="257" t="s">
        <v>92</v>
      </c>
      <c r="G4" s="257" t="s">
        <v>260</v>
      </c>
      <c r="H4" s="257" t="s">
        <v>261</v>
      </c>
      <c r="I4" s="257" t="s">
        <v>262</v>
      </c>
      <c r="J4" s="257" t="s">
        <v>263</v>
      </c>
      <c r="K4" s="257" t="s">
        <v>264</v>
      </c>
      <c r="L4" s="257" t="s">
        <v>265</v>
      </c>
    </row>
    <row r="5" spans="1:12" s="257" customFormat="1" ht="12">
      <c r="A5" s="256">
        <v>1</v>
      </c>
      <c r="B5" s="262" t="s">
        <v>6</v>
      </c>
      <c r="C5" s="262" t="s">
        <v>266</v>
      </c>
      <c r="D5" s="262" t="s">
        <v>267</v>
      </c>
      <c r="E5" s="262" t="s">
        <v>268</v>
      </c>
      <c r="F5" s="262" t="s">
        <v>269</v>
      </c>
      <c r="G5" s="262" t="s">
        <v>270</v>
      </c>
      <c r="H5" s="262" t="s">
        <v>271</v>
      </c>
      <c r="I5" s="262" t="s">
        <v>272</v>
      </c>
      <c r="J5" s="262" t="s">
        <v>273</v>
      </c>
      <c r="K5" s="262" t="s">
        <v>274</v>
      </c>
      <c r="L5" s="262" t="s">
        <v>275</v>
      </c>
    </row>
    <row r="6" spans="1:13" s="257" customFormat="1" ht="12.75">
      <c r="A6" s="256">
        <v>2</v>
      </c>
      <c r="B6" s="263" t="s">
        <v>276</v>
      </c>
      <c r="C6" s="263"/>
      <c r="D6" s="263"/>
      <c r="E6" s="263"/>
      <c r="F6" s="263"/>
      <c r="G6" s="263"/>
      <c r="H6" s="264">
        <v>1151</v>
      </c>
      <c r="I6" s="265"/>
      <c r="J6" s="265"/>
      <c r="K6" s="263"/>
      <c r="L6" s="263">
        <f aca="true" t="shared" si="0" ref="L6:L17">SUM(C6:K6)</f>
        <v>1151</v>
      </c>
      <c r="M6" s="266"/>
    </row>
    <row r="7" spans="1:13" s="257" customFormat="1" ht="12.75">
      <c r="A7" s="256">
        <v>3</v>
      </c>
      <c r="B7" s="263" t="s">
        <v>277</v>
      </c>
      <c r="C7" s="263"/>
      <c r="D7" s="263"/>
      <c r="E7" s="263"/>
      <c r="F7" s="263"/>
      <c r="G7" s="263"/>
      <c r="H7" s="264">
        <v>156</v>
      </c>
      <c r="I7" s="265"/>
      <c r="J7" s="265"/>
      <c r="K7" s="263"/>
      <c r="L7" s="263">
        <f t="shared" si="0"/>
        <v>156</v>
      </c>
      <c r="M7" s="266"/>
    </row>
    <row r="8" spans="1:13" s="257" customFormat="1" ht="12.75">
      <c r="A8" s="256">
        <v>4</v>
      </c>
      <c r="B8" s="263" t="s">
        <v>278</v>
      </c>
      <c r="C8" s="263"/>
      <c r="D8" s="263"/>
      <c r="E8" s="263"/>
      <c r="F8" s="263"/>
      <c r="G8" s="263"/>
      <c r="H8" s="264">
        <v>74</v>
      </c>
      <c r="I8" s="265"/>
      <c r="J8" s="265"/>
      <c r="K8" s="263"/>
      <c r="L8" s="263">
        <f t="shared" si="0"/>
        <v>74</v>
      </c>
      <c r="M8" s="266"/>
    </row>
    <row r="9" spans="1:13" s="257" customFormat="1" ht="12.75">
      <c r="A9" s="256">
        <v>5</v>
      </c>
      <c r="B9" s="263" t="s">
        <v>279</v>
      </c>
      <c r="C9" s="263"/>
      <c r="D9" s="263"/>
      <c r="E9" s="263"/>
      <c r="F9" s="263"/>
      <c r="G9" s="263"/>
      <c r="H9" s="264"/>
      <c r="I9" s="265">
        <v>384</v>
      </c>
      <c r="J9" s="265"/>
      <c r="K9" s="263"/>
      <c r="L9" s="263">
        <f t="shared" si="0"/>
        <v>384</v>
      </c>
      <c r="M9" s="266"/>
    </row>
    <row r="10" spans="1:13" s="257" customFormat="1" ht="12.75">
      <c r="A10" s="256">
        <v>6</v>
      </c>
      <c r="B10" s="263" t="s">
        <v>280</v>
      </c>
      <c r="C10" s="263"/>
      <c r="D10" s="263"/>
      <c r="E10" s="263"/>
      <c r="F10" s="264">
        <v>179</v>
      </c>
      <c r="G10" s="264"/>
      <c r="H10" s="264"/>
      <c r="I10" s="265">
        <v>2049</v>
      </c>
      <c r="J10" s="265"/>
      <c r="K10" s="263"/>
      <c r="L10" s="263">
        <f t="shared" si="0"/>
        <v>2228</v>
      </c>
      <c r="M10" s="266"/>
    </row>
    <row r="11" spans="1:13" s="257" customFormat="1" ht="12.75">
      <c r="A11" s="256">
        <v>7</v>
      </c>
      <c r="B11" s="263" t="s">
        <v>281</v>
      </c>
      <c r="C11" s="263"/>
      <c r="D11" s="263"/>
      <c r="E11" s="263"/>
      <c r="F11" s="264"/>
      <c r="G11" s="264"/>
      <c r="H11" s="264"/>
      <c r="I11" s="265"/>
      <c r="J11" s="265"/>
      <c r="K11" s="263"/>
      <c r="L11" s="263">
        <f t="shared" si="0"/>
        <v>0</v>
      </c>
      <c r="M11" s="266"/>
    </row>
    <row r="12" spans="1:13" s="257" customFormat="1" ht="12.75">
      <c r="A12" s="256">
        <v>8</v>
      </c>
      <c r="B12" s="263" t="s">
        <v>282</v>
      </c>
      <c r="C12" s="263"/>
      <c r="D12" s="263"/>
      <c r="E12" s="263"/>
      <c r="F12" s="264"/>
      <c r="G12" s="264"/>
      <c r="H12" s="264">
        <v>117</v>
      </c>
      <c r="I12" s="265">
        <v>410</v>
      </c>
      <c r="J12" s="265">
        <v>355</v>
      </c>
      <c r="K12" s="263">
        <v>126</v>
      </c>
      <c r="L12" s="263">
        <f t="shared" si="0"/>
        <v>1008</v>
      </c>
      <c r="M12" s="266"/>
    </row>
    <row r="13" spans="1:13" s="257" customFormat="1" ht="12.75">
      <c r="A13" s="256">
        <v>10</v>
      </c>
      <c r="B13" s="263" t="s">
        <v>283</v>
      </c>
      <c r="C13" s="263">
        <v>37</v>
      </c>
      <c r="D13" s="263"/>
      <c r="E13" s="263"/>
      <c r="F13" s="264">
        <v>11</v>
      </c>
      <c r="G13" s="264"/>
      <c r="H13" s="264"/>
      <c r="I13" s="265">
        <v>42</v>
      </c>
      <c r="J13" s="265">
        <v>44</v>
      </c>
      <c r="K13" s="264">
        <v>45</v>
      </c>
      <c r="L13" s="263">
        <f t="shared" si="0"/>
        <v>179</v>
      </c>
      <c r="M13" s="266"/>
    </row>
    <row r="14" spans="1:13" s="257" customFormat="1" ht="12.75">
      <c r="A14" s="256">
        <v>11</v>
      </c>
      <c r="B14" s="263" t="s">
        <v>284</v>
      </c>
      <c r="C14" s="263">
        <v>1</v>
      </c>
      <c r="D14" s="263">
        <v>1</v>
      </c>
      <c r="E14" s="263"/>
      <c r="F14" s="264"/>
      <c r="G14" s="264"/>
      <c r="H14" s="264"/>
      <c r="I14" s="265">
        <v>1</v>
      </c>
      <c r="J14" s="265"/>
      <c r="K14" s="263">
        <v>510</v>
      </c>
      <c r="L14" s="263">
        <f t="shared" si="0"/>
        <v>513</v>
      </c>
      <c r="M14" s="266"/>
    </row>
    <row r="15" spans="1:13" s="257" customFormat="1" ht="12.75">
      <c r="A15" s="256">
        <v>12</v>
      </c>
      <c r="B15" s="263" t="s">
        <v>285</v>
      </c>
      <c r="C15" s="264">
        <v>5284</v>
      </c>
      <c r="D15" s="264">
        <v>3523</v>
      </c>
      <c r="E15" s="263">
        <v>132</v>
      </c>
      <c r="F15" s="264"/>
      <c r="G15" s="264"/>
      <c r="H15" s="264"/>
      <c r="I15" s="265"/>
      <c r="J15" s="265"/>
      <c r="K15" s="263">
        <v>788</v>
      </c>
      <c r="L15" s="263">
        <f t="shared" si="0"/>
        <v>9727</v>
      </c>
      <c r="M15" s="266"/>
    </row>
    <row r="16" spans="1:13" s="257" customFormat="1" ht="12.75">
      <c r="A16" s="256">
        <v>13</v>
      </c>
      <c r="B16" s="263" t="s">
        <v>286</v>
      </c>
      <c r="C16" s="264">
        <v>1427</v>
      </c>
      <c r="D16" s="264">
        <v>951</v>
      </c>
      <c r="E16" s="263">
        <v>36</v>
      </c>
      <c r="F16" s="264"/>
      <c r="G16" s="264"/>
      <c r="H16" s="264">
        <v>358</v>
      </c>
      <c r="I16" s="265">
        <v>671</v>
      </c>
      <c r="J16" s="265">
        <v>106</v>
      </c>
      <c r="K16" s="263">
        <v>229</v>
      </c>
      <c r="L16" s="263">
        <f t="shared" si="0"/>
        <v>3778</v>
      </c>
      <c r="M16" s="266"/>
    </row>
    <row r="17" spans="1:12" s="257" customFormat="1" ht="12">
      <c r="A17" s="256">
        <v>14</v>
      </c>
      <c r="B17" s="263"/>
      <c r="C17" s="263"/>
      <c r="D17" s="263"/>
      <c r="E17" s="263"/>
      <c r="F17" s="263"/>
      <c r="G17" s="263"/>
      <c r="H17" s="267"/>
      <c r="I17" s="268"/>
      <c r="J17" s="268"/>
      <c r="K17" s="263"/>
      <c r="L17" s="263">
        <f t="shared" si="0"/>
        <v>0</v>
      </c>
    </row>
    <row r="18" spans="1:13" s="270" customFormat="1" ht="12">
      <c r="A18" s="256">
        <v>15</v>
      </c>
      <c r="B18" s="269" t="s">
        <v>287</v>
      </c>
      <c r="C18" s="269">
        <f aca="true" t="shared" si="1" ref="C18:L18">SUM(C6:C17)</f>
        <v>6749</v>
      </c>
      <c r="D18" s="269">
        <f t="shared" si="1"/>
        <v>4475</v>
      </c>
      <c r="E18" s="269">
        <f t="shared" si="1"/>
        <v>168</v>
      </c>
      <c r="F18" s="269">
        <f t="shared" si="1"/>
        <v>190</v>
      </c>
      <c r="G18" s="269">
        <f t="shared" si="1"/>
        <v>0</v>
      </c>
      <c r="H18" s="269">
        <f t="shared" si="1"/>
        <v>1856</v>
      </c>
      <c r="I18" s="269">
        <f t="shared" si="1"/>
        <v>3557</v>
      </c>
      <c r="J18" s="269">
        <f t="shared" si="1"/>
        <v>505</v>
      </c>
      <c r="K18" s="269">
        <f t="shared" si="1"/>
        <v>1698</v>
      </c>
      <c r="L18" s="269">
        <f t="shared" si="1"/>
        <v>19198</v>
      </c>
      <c r="M18" s="270">
        <f>SUM(C18:K18)</f>
        <v>19198</v>
      </c>
    </row>
    <row r="19" spans="1:12" s="257" customFormat="1" ht="12">
      <c r="A19" s="256">
        <v>16</v>
      </c>
      <c r="B19" s="271" t="s">
        <v>288</v>
      </c>
      <c r="C19" s="271"/>
      <c r="D19" s="271"/>
      <c r="E19" s="271"/>
      <c r="F19" s="271"/>
      <c r="G19" s="271"/>
      <c r="H19" s="271"/>
      <c r="I19" s="271"/>
      <c r="J19" s="271">
        <v>31</v>
      </c>
      <c r="K19" s="271"/>
      <c r="L19" s="263">
        <f aca="true" t="shared" si="2" ref="L19:L32">SUM(C19:K19)</f>
        <v>31</v>
      </c>
    </row>
    <row r="20" spans="1:12" s="257" customFormat="1" ht="12">
      <c r="A20" s="256">
        <v>17</v>
      </c>
      <c r="B20" s="263" t="s">
        <v>289</v>
      </c>
      <c r="C20" s="263"/>
      <c r="D20" s="263"/>
      <c r="E20" s="263"/>
      <c r="F20" s="263"/>
      <c r="G20" s="263"/>
      <c r="H20" s="263"/>
      <c r="I20" s="263"/>
      <c r="J20" s="263"/>
      <c r="K20" s="263">
        <v>83954</v>
      </c>
      <c r="L20" s="263">
        <f t="shared" si="2"/>
        <v>83954</v>
      </c>
    </row>
    <row r="21" spans="1:12" s="257" customFormat="1" ht="12">
      <c r="A21" s="256">
        <v>18</v>
      </c>
      <c r="B21" s="263" t="s">
        <v>290</v>
      </c>
      <c r="C21" s="263"/>
      <c r="D21" s="263"/>
      <c r="E21" s="263"/>
      <c r="F21" s="263"/>
      <c r="G21" s="263"/>
      <c r="H21" s="263"/>
      <c r="I21" s="263"/>
      <c r="J21" s="263"/>
      <c r="K21" s="263">
        <v>1385</v>
      </c>
      <c r="L21" s="263">
        <f t="shared" si="2"/>
        <v>1385</v>
      </c>
    </row>
    <row r="22" spans="1:12" s="257" customFormat="1" ht="12">
      <c r="A22" s="256">
        <v>19</v>
      </c>
      <c r="B22" s="263" t="s">
        <v>291</v>
      </c>
      <c r="C22" s="263"/>
      <c r="D22" s="263"/>
      <c r="E22" s="263"/>
      <c r="F22" s="263"/>
      <c r="G22" s="263"/>
      <c r="H22" s="263"/>
      <c r="I22" s="263"/>
      <c r="J22" s="263"/>
      <c r="K22" s="263">
        <v>488</v>
      </c>
      <c r="L22" s="263">
        <f t="shared" si="2"/>
        <v>488</v>
      </c>
    </row>
    <row r="23" spans="1:12" s="257" customFormat="1" ht="12">
      <c r="A23" s="256">
        <v>20</v>
      </c>
      <c r="B23" s="263" t="s">
        <v>292</v>
      </c>
      <c r="C23" s="263"/>
      <c r="D23" s="263"/>
      <c r="E23" s="263"/>
      <c r="F23" s="263"/>
      <c r="G23" s="263"/>
      <c r="H23" s="263"/>
      <c r="I23" s="263"/>
      <c r="J23" s="263"/>
      <c r="K23" s="263"/>
      <c r="L23" s="263">
        <f t="shared" si="2"/>
        <v>0</v>
      </c>
    </row>
    <row r="24" spans="1:12" s="257" customFormat="1" ht="12">
      <c r="A24" s="256">
        <v>21</v>
      </c>
      <c r="B24" s="263" t="s">
        <v>293</v>
      </c>
      <c r="C24" s="263"/>
      <c r="D24" s="263"/>
      <c r="E24" s="263"/>
      <c r="F24" s="263"/>
      <c r="G24" s="263"/>
      <c r="H24" s="263"/>
      <c r="I24" s="263"/>
      <c r="J24" s="263"/>
      <c r="K24" s="263"/>
      <c r="L24" s="263">
        <f t="shared" si="2"/>
        <v>0</v>
      </c>
    </row>
    <row r="25" spans="1:12" s="257" customFormat="1" ht="12">
      <c r="A25" s="256">
        <v>22</v>
      </c>
      <c r="B25" s="272" t="s">
        <v>294</v>
      </c>
      <c r="C25" s="272">
        <f>SUM(C19:C24)</f>
        <v>0</v>
      </c>
      <c r="D25" s="272">
        <f aca="true" t="shared" si="3" ref="D25:K25">SUM(D19:D24)</f>
        <v>0</v>
      </c>
      <c r="E25" s="272">
        <f t="shared" si="3"/>
        <v>0</v>
      </c>
      <c r="F25" s="272">
        <f t="shared" si="3"/>
        <v>0</v>
      </c>
      <c r="G25" s="272">
        <f t="shared" si="3"/>
        <v>0</v>
      </c>
      <c r="H25" s="272">
        <f t="shared" si="3"/>
        <v>0</v>
      </c>
      <c r="I25" s="272">
        <f t="shared" si="3"/>
        <v>0</v>
      </c>
      <c r="J25" s="272">
        <f t="shared" si="3"/>
        <v>31</v>
      </c>
      <c r="K25" s="272">
        <f t="shared" si="3"/>
        <v>85827</v>
      </c>
      <c r="L25" s="272">
        <f>SUM(L19:L24)</f>
        <v>85858</v>
      </c>
    </row>
    <row r="26" spans="1:12" s="257" customFormat="1" ht="12">
      <c r="A26" s="256">
        <v>23</v>
      </c>
      <c r="B26" s="272" t="s">
        <v>295</v>
      </c>
      <c r="C26" s="272"/>
      <c r="D26" s="272"/>
      <c r="E26" s="272"/>
      <c r="F26" s="272"/>
      <c r="G26" s="272"/>
      <c r="H26" s="272"/>
      <c r="I26" s="272"/>
      <c r="J26" s="272"/>
      <c r="K26" s="272">
        <v>107051</v>
      </c>
      <c r="L26" s="272">
        <f t="shared" si="2"/>
        <v>107051</v>
      </c>
    </row>
    <row r="27" spans="1:12" s="257" customFormat="1" ht="12">
      <c r="A27" s="256">
        <v>24</v>
      </c>
      <c r="B27" s="272" t="s">
        <v>296</v>
      </c>
      <c r="C27" s="272"/>
      <c r="D27" s="272"/>
      <c r="E27" s="272"/>
      <c r="F27" s="272">
        <v>63</v>
      </c>
      <c r="G27" s="272"/>
      <c r="H27" s="272"/>
      <c r="I27" s="272">
        <v>994</v>
      </c>
      <c r="J27" s="272"/>
      <c r="K27" s="272">
        <v>5731</v>
      </c>
      <c r="L27" s="272">
        <f t="shared" si="2"/>
        <v>6788</v>
      </c>
    </row>
    <row r="28" spans="1:12" s="257" customFormat="1" ht="12">
      <c r="A28" s="256">
        <v>25</v>
      </c>
      <c r="B28" s="263" t="s">
        <v>297</v>
      </c>
      <c r="C28" s="263"/>
      <c r="D28" s="263"/>
      <c r="E28" s="263"/>
      <c r="F28" s="263"/>
      <c r="G28" s="263"/>
      <c r="H28" s="263"/>
      <c r="I28" s="263">
        <v>12</v>
      </c>
      <c r="J28" s="263"/>
      <c r="K28" s="263"/>
      <c r="L28" s="263">
        <f t="shared" si="2"/>
        <v>12</v>
      </c>
    </row>
    <row r="29" spans="1:12" s="257" customFormat="1" ht="12">
      <c r="A29" s="256">
        <v>26</v>
      </c>
      <c r="B29" s="273" t="s">
        <v>298</v>
      </c>
      <c r="C29" s="273">
        <f aca="true" t="shared" si="4" ref="C29:K29">SUM(C28:C28)</f>
        <v>0</v>
      </c>
      <c r="D29" s="273">
        <f t="shared" si="4"/>
        <v>0</v>
      </c>
      <c r="E29" s="273">
        <f t="shared" si="4"/>
        <v>0</v>
      </c>
      <c r="F29" s="273">
        <f t="shared" si="4"/>
        <v>0</v>
      </c>
      <c r="G29" s="273">
        <f t="shared" si="4"/>
        <v>0</v>
      </c>
      <c r="H29" s="273">
        <f t="shared" si="4"/>
        <v>0</v>
      </c>
      <c r="I29" s="273">
        <f t="shared" si="4"/>
        <v>12</v>
      </c>
      <c r="J29" s="273">
        <f t="shared" si="4"/>
        <v>0</v>
      </c>
      <c r="K29" s="273">
        <f t="shared" si="4"/>
        <v>0</v>
      </c>
      <c r="L29" s="273">
        <f t="shared" si="2"/>
        <v>12</v>
      </c>
    </row>
    <row r="30" spans="1:12" s="257" customFormat="1" ht="12">
      <c r="A30" s="256">
        <v>27</v>
      </c>
      <c r="B30" s="263" t="s">
        <v>299</v>
      </c>
      <c r="C30" s="263"/>
      <c r="D30" s="263"/>
      <c r="E30" s="263"/>
      <c r="F30" s="263"/>
      <c r="G30" s="263"/>
      <c r="H30" s="263"/>
      <c r="J30" s="263"/>
      <c r="K30" s="263">
        <v>120</v>
      </c>
      <c r="L30" s="263">
        <f t="shared" si="2"/>
        <v>120</v>
      </c>
    </row>
    <row r="31" spans="1:12" s="257" customFormat="1" ht="12">
      <c r="A31" s="256">
        <v>28</v>
      </c>
      <c r="B31" s="263" t="s">
        <v>300</v>
      </c>
      <c r="C31" s="263"/>
      <c r="D31" s="263"/>
      <c r="E31" s="263"/>
      <c r="F31" s="263"/>
      <c r="G31" s="263"/>
      <c r="H31" s="263"/>
      <c r="I31" s="263"/>
      <c r="J31" s="263"/>
      <c r="K31" s="263">
        <v>275</v>
      </c>
      <c r="L31" s="263">
        <f t="shared" si="2"/>
        <v>275</v>
      </c>
    </row>
    <row r="32" spans="1:12" s="257" customFormat="1" ht="12">
      <c r="A32" s="256">
        <v>29</v>
      </c>
      <c r="B32" s="263" t="s">
        <v>301</v>
      </c>
      <c r="C32" s="263"/>
      <c r="D32" s="263"/>
      <c r="E32" s="263"/>
      <c r="F32" s="263"/>
      <c r="G32" s="263"/>
      <c r="H32" s="263"/>
      <c r="I32" s="263"/>
      <c r="J32" s="263"/>
      <c r="K32" s="263">
        <v>136</v>
      </c>
      <c r="L32" s="263">
        <f t="shared" si="2"/>
        <v>136</v>
      </c>
    </row>
    <row r="33" spans="1:12" s="257" customFormat="1" ht="12">
      <c r="A33" s="256">
        <v>30</v>
      </c>
      <c r="B33" s="274" t="s">
        <v>302</v>
      </c>
      <c r="C33" s="274">
        <f>C18+C25+C26+C27+C29+C30+C31+C32</f>
        <v>6749</v>
      </c>
      <c r="D33" s="274">
        <f aca="true" t="shared" si="5" ref="D33:L33">D18+D25+D26+D27+D29+D30+D31+D32</f>
        <v>4475</v>
      </c>
      <c r="E33" s="274">
        <f t="shared" si="5"/>
        <v>168</v>
      </c>
      <c r="F33" s="274">
        <f t="shared" si="5"/>
        <v>253</v>
      </c>
      <c r="G33" s="274">
        <f t="shared" si="5"/>
        <v>0</v>
      </c>
      <c r="H33" s="274">
        <f t="shared" si="5"/>
        <v>1856</v>
      </c>
      <c r="I33" s="274">
        <f t="shared" si="5"/>
        <v>4563</v>
      </c>
      <c r="J33" s="274">
        <f t="shared" si="5"/>
        <v>536</v>
      </c>
      <c r="K33" s="274">
        <f t="shared" si="5"/>
        <v>200838</v>
      </c>
      <c r="L33" s="274">
        <f t="shared" si="5"/>
        <v>219438</v>
      </c>
    </row>
    <row r="34" spans="1:12" s="257" customFormat="1" ht="12.75" thickBot="1">
      <c r="A34" s="256">
        <v>31</v>
      </c>
      <c r="B34" s="293" t="s">
        <v>334</v>
      </c>
      <c r="C34" s="293"/>
      <c r="D34" s="293"/>
      <c r="E34" s="293"/>
      <c r="F34" s="293"/>
      <c r="G34" s="293"/>
      <c r="H34" s="293"/>
      <c r="I34" s="293"/>
      <c r="J34" s="293">
        <v>89</v>
      </c>
      <c r="K34" s="293">
        <v>18489</v>
      </c>
      <c r="L34" s="293">
        <f>SUM(C34:K34)</f>
        <v>18578</v>
      </c>
    </row>
    <row r="35" spans="1:13" s="257" customFormat="1" ht="12.75" thickBot="1">
      <c r="A35" s="256">
        <v>32</v>
      </c>
      <c r="B35" s="278" t="s">
        <v>336</v>
      </c>
      <c r="C35" s="278">
        <f>SUM(C36:C37)</f>
        <v>20797</v>
      </c>
      <c r="D35" s="278">
        <f aca="true" t="shared" si="6" ref="D35:J35">SUM(D36:D37)</f>
        <v>14778</v>
      </c>
      <c r="E35" s="278">
        <f t="shared" si="6"/>
        <v>2350</v>
      </c>
      <c r="F35" s="278">
        <f t="shared" si="6"/>
        <v>6631</v>
      </c>
      <c r="G35" s="278">
        <f t="shared" si="6"/>
        <v>5483</v>
      </c>
      <c r="H35" s="278">
        <f t="shared" si="6"/>
        <v>7323</v>
      </c>
      <c r="I35" s="278">
        <f t="shared" si="6"/>
        <v>33879</v>
      </c>
      <c r="J35" s="278">
        <f t="shared" si="6"/>
        <v>31955</v>
      </c>
      <c r="K35" s="278"/>
      <c r="L35" s="283">
        <f>SUM(C35:K35)</f>
        <v>123196</v>
      </c>
      <c r="M35" s="270"/>
    </row>
    <row r="36" spans="1:12" s="257" customFormat="1" ht="12">
      <c r="A36" s="256">
        <v>33</v>
      </c>
      <c r="B36" s="263" t="s">
        <v>341</v>
      </c>
      <c r="C36" s="284">
        <v>20797</v>
      </c>
      <c r="D36" s="284">
        <v>14778</v>
      </c>
      <c r="E36" s="284">
        <v>2350</v>
      </c>
      <c r="F36" s="284">
        <v>6631</v>
      </c>
      <c r="G36" s="284">
        <v>5483</v>
      </c>
      <c r="H36" s="284">
        <v>7323</v>
      </c>
      <c r="I36" s="284">
        <v>33879</v>
      </c>
      <c r="J36" s="284">
        <v>31955</v>
      </c>
      <c r="K36" s="263"/>
      <c r="L36" s="263">
        <f>SUM(C36:K36)</f>
        <v>123196</v>
      </c>
    </row>
    <row r="37" spans="1:12" s="257" customFormat="1" ht="12">
      <c r="A37" s="256">
        <v>34</v>
      </c>
      <c r="B37" s="263" t="s">
        <v>342</v>
      </c>
      <c r="C37" s="263"/>
      <c r="D37" s="263"/>
      <c r="E37" s="263"/>
      <c r="F37" s="263"/>
      <c r="G37" s="263"/>
      <c r="H37" s="263"/>
      <c r="I37" s="263"/>
      <c r="J37" s="263"/>
      <c r="K37" s="263"/>
      <c r="L37" s="263">
        <f>SUM(C37:K37)</f>
        <v>0</v>
      </c>
    </row>
    <row r="38" spans="1:12" s="257" customFormat="1" ht="15.75" customHeight="1">
      <c r="A38" s="256">
        <v>35</v>
      </c>
      <c r="B38" s="305" t="s">
        <v>335</v>
      </c>
      <c r="C38" s="305">
        <f>C33+C34+C35</f>
        <v>27546</v>
      </c>
      <c r="D38" s="305">
        <f aca="true" t="shared" si="7" ref="D38:L38">D33+D34+D35</f>
        <v>19253</v>
      </c>
      <c r="E38" s="305">
        <f t="shared" si="7"/>
        <v>2518</v>
      </c>
      <c r="F38" s="305">
        <f t="shared" si="7"/>
        <v>6884</v>
      </c>
      <c r="G38" s="305">
        <f t="shared" si="7"/>
        <v>5483</v>
      </c>
      <c r="H38" s="305">
        <f t="shared" si="7"/>
        <v>9179</v>
      </c>
      <c r="I38" s="305">
        <f t="shared" si="7"/>
        <v>38442</v>
      </c>
      <c r="J38" s="305">
        <f t="shared" si="7"/>
        <v>32580</v>
      </c>
      <c r="K38" s="305">
        <f t="shared" si="7"/>
        <v>219327</v>
      </c>
      <c r="L38" s="305">
        <f t="shared" si="7"/>
        <v>361212</v>
      </c>
    </row>
    <row r="39" spans="1:12" s="257" customFormat="1" ht="12">
      <c r="A39" s="256">
        <v>36</v>
      </c>
      <c r="B39" s="275" t="s">
        <v>337</v>
      </c>
      <c r="C39" s="275"/>
      <c r="D39" s="275"/>
      <c r="E39" s="275"/>
      <c r="F39" s="275"/>
      <c r="G39" s="275"/>
      <c r="H39" s="275"/>
      <c r="I39" s="275"/>
      <c r="J39" s="275"/>
      <c r="K39" s="275"/>
      <c r="L39" s="275">
        <f>SUM(C39:K39)</f>
        <v>0</v>
      </c>
    </row>
    <row r="40" spans="1:12" s="257" customFormat="1" ht="12">
      <c r="A40" s="256">
        <v>37</v>
      </c>
      <c r="B40" s="276" t="s">
        <v>338</v>
      </c>
      <c r="C40" s="276"/>
      <c r="D40" s="276"/>
      <c r="E40" s="276"/>
      <c r="F40" s="276"/>
      <c r="G40" s="276"/>
      <c r="H40" s="276"/>
      <c r="I40" s="276"/>
      <c r="J40" s="276"/>
      <c r="K40" s="276"/>
      <c r="L40" s="276">
        <f>SUM(C40:K40)</f>
        <v>0</v>
      </c>
    </row>
    <row r="41" spans="1:12" s="257" customFormat="1" ht="12.75" thickBot="1">
      <c r="A41" s="256">
        <v>38</v>
      </c>
      <c r="B41" s="277" t="s">
        <v>303</v>
      </c>
      <c r="C41" s="277">
        <f aca="true" t="shared" si="8" ref="C41:K41">C39+C40</f>
        <v>0</v>
      </c>
      <c r="D41" s="277">
        <f t="shared" si="8"/>
        <v>0</v>
      </c>
      <c r="E41" s="277">
        <f t="shared" si="8"/>
        <v>0</v>
      </c>
      <c r="F41" s="277">
        <f t="shared" si="8"/>
        <v>0</v>
      </c>
      <c r="G41" s="277">
        <f t="shared" si="8"/>
        <v>0</v>
      </c>
      <c r="H41" s="277">
        <f t="shared" si="8"/>
        <v>0</v>
      </c>
      <c r="I41" s="277">
        <f t="shared" si="8"/>
        <v>0</v>
      </c>
      <c r="J41" s="277">
        <f t="shared" si="8"/>
        <v>0</v>
      </c>
      <c r="K41" s="277">
        <f t="shared" si="8"/>
        <v>0</v>
      </c>
      <c r="L41" s="277">
        <f>SUM(C41:K41)</f>
        <v>0</v>
      </c>
    </row>
    <row r="42" spans="1:13" s="270" customFormat="1" ht="12.75" thickBot="1">
      <c r="A42" s="256">
        <v>39</v>
      </c>
      <c r="B42" s="278" t="s">
        <v>304</v>
      </c>
      <c r="C42" s="278">
        <f>C38+C41</f>
        <v>27546</v>
      </c>
      <c r="D42" s="278">
        <f aca="true" t="shared" si="9" ref="D42:L42">D38+D41</f>
        <v>19253</v>
      </c>
      <c r="E42" s="278">
        <f t="shared" si="9"/>
        <v>2518</v>
      </c>
      <c r="F42" s="278">
        <f t="shared" si="9"/>
        <v>6884</v>
      </c>
      <c r="G42" s="278">
        <f t="shared" si="9"/>
        <v>5483</v>
      </c>
      <c r="H42" s="278">
        <f t="shared" si="9"/>
        <v>9179</v>
      </c>
      <c r="I42" s="278">
        <f t="shared" si="9"/>
        <v>38442</v>
      </c>
      <c r="J42" s="278">
        <f t="shared" si="9"/>
        <v>32580</v>
      </c>
      <c r="K42" s="278">
        <f t="shared" si="9"/>
        <v>219327</v>
      </c>
      <c r="L42" s="278">
        <f t="shared" si="9"/>
        <v>361212</v>
      </c>
      <c r="M42" s="270">
        <f>SUM(C42:K42)</f>
        <v>361212</v>
      </c>
    </row>
    <row r="43" spans="1:12" s="282" customFormat="1" ht="12.75" thickBot="1">
      <c r="A43" s="256">
        <v>40</v>
      </c>
      <c r="B43" s="279"/>
      <c r="C43" s="280"/>
      <c r="D43" s="280"/>
      <c r="E43" s="280"/>
      <c r="F43" s="280"/>
      <c r="G43" s="280"/>
      <c r="H43" s="280"/>
      <c r="I43" s="280"/>
      <c r="J43" s="280"/>
      <c r="K43" s="280"/>
      <c r="L43" s="281"/>
    </row>
    <row r="44" spans="1:12" s="270" customFormat="1" ht="12">
      <c r="A44" s="256">
        <v>41</v>
      </c>
      <c r="B44" s="274" t="s">
        <v>305</v>
      </c>
      <c r="C44" s="274"/>
      <c r="D44" s="274"/>
      <c r="E44" s="274"/>
      <c r="F44" s="274"/>
      <c r="G44" s="274"/>
      <c r="H44" s="274"/>
      <c r="I44" s="274"/>
      <c r="J44" s="274"/>
      <c r="K44" s="274"/>
      <c r="L44" s="274"/>
    </row>
    <row r="45" spans="1:12" s="257" customFormat="1" ht="12">
      <c r="A45" s="256">
        <v>42</v>
      </c>
      <c r="B45" s="285" t="s">
        <v>306</v>
      </c>
      <c r="C45" s="285">
        <v>11542</v>
      </c>
      <c r="D45" s="285">
        <v>8104</v>
      </c>
      <c r="E45" s="285">
        <v>1473</v>
      </c>
      <c r="F45" s="285">
        <v>2405</v>
      </c>
      <c r="G45" s="285">
        <v>949</v>
      </c>
      <c r="H45" s="286">
        <v>4457</v>
      </c>
      <c r="I45" s="285">
        <v>16868</v>
      </c>
      <c r="J45" s="285">
        <v>17781</v>
      </c>
      <c r="K45" s="285">
        <v>4777</v>
      </c>
      <c r="L45" s="285">
        <f>SUM(C45:K45)</f>
        <v>68356</v>
      </c>
    </row>
    <row r="46" spans="1:12" s="257" customFormat="1" ht="12">
      <c r="A46" s="256">
        <v>43</v>
      </c>
      <c r="B46" s="263" t="s">
        <v>307</v>
      </c>
      <c r="C46" s="263">
        <v>3038</v>
      </c>
      <c r="D46" s="263">
        <v>2042</v>
      </c>
      <c r="E46" s="263">
        <v>387</v>
      </c>
      <c r="F46" s="263">
        <v>677</v>
      </c>
      <c r="G46" s="263">
        <v>220</v>
      </c>
      <c r="H46" s="263">
        <v>1154</v>
      </c>
      <c r="I46" s="263">
        <v>3197</v>
      </c>
      <c r="J46" s="263">
        <v>4479</v>
      </c>
      <c r="K46" s="263">
        <v>1094</v>
      </c>
      <c r="L46" s="263">
        <f>SUM(C46:K46)</f>
        <v>16288</v>
      </c>
    </row>
    <row r="47" spans="1:12" s="257" customFormat="1" ht="12">
      <c r="A47" s="256">
        <v>44</v>
      </c>
      <c r="B47" s="263" t="s">
        <v>308</v>
      </c>
      <c r="C47" s="263"/>
      <c r="D47" s="263"/>
      <c r="E47" s="263"/>
      <c r="F47" s="263"/>
      <c r="G47" s="263"/>
      <c r="H47" s="263"/>
      <c r="I47" s="263"/>
      <c r="J47" s="263"/>
      <c r="K47" s="263"/>
      <c r="L47" s="263">
        <f>SUM(C47:K47)</f>
        <v>0</v>
      </c>
    </row>
    <row r="48" spans="1:12" s="257" customFormat="1" ht="12">
      <c r="A48" s="256">
        <v>45</v>
      </c>
      <c r="B48" s="263" t="s">
        <v>309</v>
      </c>
      <c r="C48" s="263">
        <v>10840</v>
      </c>
      <c r="D48" s="263">
        <v>6870</v>
      </c>
      <c r="E48" s="263">
        <v>658</v>
      </c>
      <c r="F48" s="263">
        <v>2771</v>
      </c>
      <c r="G48" s="263">
        <v>4314</v>
      </c>
      <c r="H48" s="263">
        <v>2637</v>
      </c>
      <c r="I48" s="263">
        <v>17205</v>
      </c>
      <c r="J48" s="263">
        <v>4763</v>
      </c>
      <c r="K48" s="263">
        <v>9211</v>
      </c>
      <c r="L48" s="263">
        <f>SUM(C48:K48)</f>
        <v>59269</v>
      </c>
    </row>
    <row r="49" spans="1:12" s="257" customFormat="1" ht="12">
      <c r="A49" s="256">
        <v>46</v>
      </c>
      <c r="B49" s="287" t="s">
        <v>310</v>
      </c>
      <c r="C49" s="287">
        <f aca="true" t="shared" si="10" ref="C49:L49">(SUM(C45:C48))-C47</f>
        <v>25420</v>
      </c>
      <c r="D49" s="287">
        <f t="shared" si="10"/>
        <v>17016</v>
      </c>
      <c r="E49" s="287">
        <f t="shared" si="10"/>
        <v>2518</v>
      </c>
      <c r="F49" s="287">
        <f t="shared" si="10"/>
        <v>5853</v>
      </c>
      <c r="G49" s="287">
        <f t="shared" si="10"/>
        <v>5483</v>
      </c>
      <c r="H49" s="287">
        <f t="shared" si="10"/>
        <v>8248</v>
      </c>
      <c r="I49" s="287">
        <f t="shared" si="10"/>
        <v>37270</v>
      </c>
      <c r="J49" s="287">
        <f t="shared" si="10"/>
        <v>27023</v>
      </c>
      <c r="K49" s="287">
        <f t="shared" si="10"/>
        <v>15082</v>
      </c>
      <c r="L49" s="287">
        <f t="shared" si="10"/>
        <v>143913</v>
      </c>
    </row>
    <row r="50" spans="1:12" s="257" customFormat="1" ht="12">
      <c r="A50" s="256">
        <v>47</v>
      </c>
      <c r="B50" s="263" t="s">
        <v>311</v>
      </c>
      <c r="C50" s="263"/>
      <c r="D50" s="263"/>
      <c r="E50" s="263"/>
      <c r="F50" s="263"/>
      <c r="G50" s="263"/>
      <c r="H50" s="263"/>
      <c r="I50" s="263"/>
      <c r="J50" s="263"/>
      <c r="K50" s="263">
        <v>29496</v>
      </c>
      <c r="L50" s="263">
        <f>SUM(C50:K50)</f>
        <v>29496</v>
      </c>
    </row>
    <row r="51" spans="1:12" s="257" customFormat="1" ht="12">
      <c r="A51" s="256">
        <v>48</v>
      </c>
      <c r="B51" s="263" t="s">
        <v>312</v>
      </c>
      <c r="C51" s="263"/>
      <c r="D51" s="263"/>
      <c r="E51" s="263"/>
      <c r="F51" s="263"/>
      <c r="G51" s="263"/>
      <c r="H51" s="263"/>
      <c r="I51" s="263"/>
      <c r="J51" s="263"/>
      <c r="K51" s="263">
        <v>122</v>
      </c>
      <c r="L51" s="263">
        <f>SUM(C51:K51)</f>
        <v>122</v>
      </c>
    </row>
    <row r="52" spans="1:12" s="257" customFormat="1" ht="12">
      <c r="A52" s="256">
        <v>49</v>
      </c>
      <c r="B52" s="263" t="s">
        <v>313</v>
      </c>
      <c r="C52" s="263"/>
      <c r="D52" s="263"/>
      <c r="E52" s="263"/>
      <c r="F52" s="263"/>
      <c r="G52" s="263"/>
      <c r="H52" s="263"/>
      <c r="I52" s="263"/>
      <c r="J52" s="263"/>
      <c r="K52" s="263">
        <v>1036</v>
      </c>
      <c r="L52" s="263">
        <f>SUM(C52:K52)</f>
        <v>1036</v>
      </c>
    </row>
    <row r="53" spans="1:12" s="257" customFormat="1" ht="12">
      <c r="A53" s="256">
        <v>50</v>
      </c>
      <c r="B53" s="288" t="s">
        <v>314</v>
      </c>
      <c r="C53" s="288">
        <f aca="true" t="shared" si="11" ref="C53:L53">SUM(C50:C52)</f>
        <v>0</v>
      </c>
      <c r="D53" s="288">
        <f t="shared" si="11"/>
        <v>0</v>
      </c>
      <c r="E53" s="288">
        <f t="shared" si="11"/>
        <v>0</v>
      </c>
      <c r="F53" s="288">
        <f t="shared" si="11"/>
        <v>0</v>
      </c>
      <c r="G53" s="288">
        <f t="shared" si="11"/>
        <v>0</v>
      </c>
      <c r="H53" s="288">
        <f t="shared" si="11"/>
        <v>0</v>
      </c>
      <c r="I53" s="288">
        <f t="shared" si="11"/>
        <v>0</v>
      </c>
      <c r="J53" s="288">
        <f t="shared" si="11"/>
        <v>0</v>
      </c>
      <c r="K53" s="288">
        <f t="shared" si="11"/>
        <v>30654</v>
      </c>
      <c r="L53" s="288">
        <f t="shared" si="11"/>
        <v>30654</v>
      </c>
    </row>
    <row r="54" spans="1:12" s="270" customFormat="1" ht="12">
      <c r="A54" s="256">
        <v>51</v>
      </c>
      <c r="B54" s="274" t="s">
        <v>315</v>
      </c>
      <c r="C54" s="274">
        <f aca="true" t="shared" si="12" ref="C54:L54">C49+C53</f>
        <v>25420</v>
      </c>
      <c r="D54" s="274">
        <f t="shared" si="12"/>
        <v>17016</v>
      </c>
      <c r="E54" s="274">
        <f t="shared" si="12"/>
        <v>2518</v>
      </c>
      <c r="F54" s="274">
        <f t="shared" si="12"/>
        <v>5853</v>
      </c>
      <c r="G54" s="274">
        <f t="shared" si="12"/>
        <v>5483</v>
      </c>
      <c r="H54" s="274">
        <f t="shared" si="12"/>
        <v>8248</v>
      </c>
      <c r="I54" s="274">
        <f t="shared" si="12"/>
        <v>37270</v>
      </c>
      <c r="J54" s="274">
        <f t="shared" si="12"/>
        <v>27023</v>
      </c>
      <c r="K54" s="274">
        <f t="shared" si="12"/>
        <v>45736</v>
      </c>
      <c r="L54" s="274">
        <f t="shared" si="12"/>
        <v>174567</v>
      </c>
    </row>
    <row r="55" spans="1:12" s="257" customFormat="1" ht="12">
      <c r="A55" s="256">
        <v>52</v>
      </c>
      <c r="B55" s="263" t="s">
        <v>316</v>
      </c>
      <c r="C55" s="263"/>
      <c r="D55" s="263"/>
      <c r="E55" s="263"/>
      <c r="F55" s="263"/>
      <c r="G55" s="263"/>
      <c r="H55" s="263"/>
      <c r="I55" s="263">
        <v>514</v>
      </c>
      <c r="J55" s="263">
        <v>33</v>
      </c>
      <c r="K55" s="289">
        <v>534</v>
      </c>
      <c r="L55" s="263">
        <f>SUM(C55:K55)</f>
        <v>1081</v>
      </c>
    </row>
    <row r="56" spans="1:12" s="257" customFormat="1" ht="12">
      <c r="A56" s="256">
        <v>53</v>
      </c>
      <c r="B56" s="263" t="s">
        <v>317</v>
      </c>
      <c r="C56" s="263"/>
      <c r="D56" s="263"/>
      <c r="E56" s="263"/>
      <c r="F56" s="263"/>
      <c r="G56" s="263"/>
      <c r="H56" s="263"/>
      <c r="I56" s="263">
        <v>230</v>
      </c>
      <c r="J56" s="263"/>
      <c r="K56" s="289">
        <v>5111</v>
      </c>
      <c r="L56" s="263">
        <f>SUM(C56:K56)</f>
        <v>5341</v>
      </c>
    </row>
    <row r="57" spans="1:12" s="257" customFormat="1" ht="12">
      <c r="A57" s="256">
        <v>54</v>
      </c>
      <c r="B57" s="263" t="s">
        <v>318</v>
      </c>
      <c r="C57" s="263"/>
      <c r="D57" s="263"/>
      <c r="E57" s="263"/>
      <c r="F57" s="263"/>
      <c r="G57" s="263"/>
      <c r="H57" s="263"/>
      <c r="I57" s="263"/>
      <c r="J57" s="263"/>
      <c r="K57" s="289"/>
      <c r="L57" s="263">
        <f>SUM(C57:K57)</f>
        <v>0</v>
      </c>
    </row>
    <row r="58" spans="1:12" s="257" customFormat="1" ht="15" customHeight="1">
      <c r="A58" s="256">
        <v>55</v>
      </c>
      <c r="B58" s="263" t="s">
        <v>319</v>
      </c>
      <c r="C58" s="263"/>
      <c r="D58" s="263"/>
      <c r="E58" s="263"/>
      <c r="F58" s="263"/>
      <c r="G58" s="263"/>
      <c r="H58" s="263"/>
      <c r="I58" s="263"/>
      <c r="J58" s="263"/>
      <c r="K58" s="289"/>
      <c r="L58" s="263">
        <f>SUM(C58:K58)</f>
        <v>0</v>
      </c>
    </row>
    <row r="59" spans="1:12" s="270" customFormat="1" ht="12">
      <c r="A59" s="256">
        <v>56</v>
      </c>
      <c r="B59" s="274" t="s">
        <v>320</v>
      </c>
      <c r="C59" s="274">
        <f aca="true" t="shared" si="13" ref="C59:L59">SUM(C55:C58)</f>
        <v>0</v>
      </c>
      <c r="D59" s="274">
        <f t="shared" si="13"/>
        <v>0</v>
      </c>
      <c r="E59" s="274">
        <f t="shared" si="13"/>
        <v>0</v>
      </c>
      <c r="F59" s="274">
        <f t="shared" si="13"/>
        <v>0</v>
      </c>
      <c r="G59" s="274">
        <f t="shared" si="13"/>
        <v>0</v>
      </c>
      <c r="H59" s="274">
        <f t="shared" si="13"/>
        <v>0</v>
      </c>
      <c r="I59" s="274">
        <f t="shared" si="13"/>
        <v>744</v>
      </c>
      <c r="J59" s="274">
        <f t="shared" si="13"/>
        <v>33</v>
      </c>
      <c r="K59" s="274">
        <f t="shared" si="13"/>
        <v>5645</v>
      </c>
      <c r="L59" s="274">
        <f t="shared" si="13"/>
        <v>6422</v>
      </c>
    </row>
    <row r="60" spans="1:12" s="270" customFormat="1" ht="12">
      <c r="A60" s="256">
        <v>57</v>
      </c>
      <c r="B60" s="290" t="s">
        <v>321</v>
      </c>
      <c r="C60" s="290">
        <f>SUM(C61:C62)</f>
        <v>0</v>
      </c>
      <c r="D60" s="290">
        <f aca="true" t="shared" si="14" ref="D60:L60">SUM(D61:D62)</f>
        <v>0</v>
      </c>
      <c r="E60" s="290">
        <f t="shared" si="14"/>
        <v>0</v>
      </c>
      <c r="F60" s="290">
        <f t="shared" si="14"/>
        <v>0</v>
      </c>
      <c r="G60" s="290">
        <f t="shared" si="14"/>
        <v>0</v>
      </c>
      <c r="H60" s="290">
        <f t="shared" si="14"/>
        <v>0</v>
      </c>
      <c r="I60" s="290">
        <f t="shared" si="14"/>
        <v>0</v>
      </c>
      <c r="J60" s="290">
        <f t="shared" si="14"/>
        <v>0</v>
      </c>
      <c r="K60" s="290">
        <f t="shared" si="14"/>
        <v>123196</v>
      </c>
      <c r="L60" s="290">
        <f t="shared" si="14"/>
        <v>123196</v>
      </c>
    </row>
    <row r="61" spans="1:12" s="270" customFormat="1" ht="12">
      <c r="A61" s="256">
        <v>58</v>
      </c>
      <c r="B61" s="291" t="s">
        <v>322</v>
      </c>
      <c r="C61" s="291"/>
      <c r="D61" s="291"/>
      <c r="E61" s="291"/>
      <c r="F61" s="291"/>
      <c r="G61" s="291"/>
      <c r="H61" s="291"/>
      <c r="I61" s="291"/>
      <c r="J61" s="291"/>
      <c r="K61" s="291">
        <v>123196</v>
      </c>
      <c r="L61" s="291">
        <f>SUM(C61:K61)</f>
        <v>123196</v>
      </c>
    </row>
    <row r="62" spans="1:12" s="270" customFormat="1" ht="12">
      <c r="A62" s="256">
        <v>59</v>
      </c>
      <c r="B62" s="292" t="s">
        <v>323</v>
      </c>
      <c r="C62" s="292"/>
      <c r="D62" s="292"/>
      <c r="E62" s="292"/>
      <c r="F62" s="292"/>
      <c r="G62" s="292"/>
      <c r="H62" s="292"/>
      <c r="I62" s="292"/>
      <c r="J62" s="292"/>
      <c r="K62" s="292"/>
      <c r="L62" s="293">
        <f>SUM(C62:K62)</f>
        <v>0</v>
      </c>
    </row>
    <row r="63" spans="1:12" s="270" customFormat="1" ht="12.75" thickBot="1">
      <c r="A63" s="256">
        <v>60</v>
      </c>
      <c r="B63" s="290" t="s">
        <v>340</v>
      </c>
      <c r="C63" s="290">
        <v>3526</v>
      </c>
      <c r="D63" s="290">
        <v>2866</v>
      </c>
      <c r="E63" s="290"/>
      <c r="F63" s="290">
        <v>1071</v>
      </c>
      <c r="G63" s="290"/>
      <c r="H63" s="290">
        <v>1433</v>
      </c>
      <c r="I63" s="290">
        <v>4166</v>
      </c>
      <c r="J63" s="290">
        <v>5465</v>
      </c>
      <c r="K63" s="294">
        <v>-3564</v>
      </c>
      <c r="L63" s="306">
        <f>SUM(C63:K63)</f>
        <v>14963</v>
      </c>
    </row>
    <row r="64" spans="1:13" s="270" customFormat="1" ht="12.75" thickBot="1">
      <c r="A64" s="256">
        <v>61</v>
      </c>
      <c r="B64" s="278" t="s">
        <v>324</v>
      </c>
      <c r="C64" s="278">
        <f>C54+C59+C60+C63</f>
        <v>28946</v>
      </c>
      <c r="D64" s="278">
        <f aca="true" t="shared" si="15" ref="D64:K64">D54+D59+D60+D63</f>
        <v>19882</v>
      </c>
      <c r="E64" s="278">
        <f t="shared" si="15"/>
        <v>2518</v>
      </c>
      <c r="F64" s="278">
        <f t="shared" si="15"/>
        <v>6924</v>
      </c>
      <c r="G64" s="278">
        <f t="shared" si="15"/>
        <v>5483</v>
      </c>
      <c r="H64" s="278">
        <f t="shared" si="15"/>
        <v>9681</v>
      </c>
      <c r="I64" s="278">
        <f t="shared" si="15"/>
        <v>42180</v>
      </c>
      <c r="J64" s="278">
        <f t="shared" si="15"/>
        <v>32521</v>
      </c>
      <c r="K64" s="278">
        <f t="shared" si="15"/>
        <v>171013</v>
      </c>
      <c r="L64" s="278">
        <f>L54+L59+L60+L63</f>
        <v>319148</v>
      </c>
      <c r="M64" s="295">
        <f>SUM(C64:K64)</f>
        <v>319148</v>
      </c>
    </row>
    <row r="65" ht="13.5" thickBot="1">
      <c r="A65" s="256">
        <v>62</v>
      </c>
    </row>
    <row r="66" spans="1:12" s="257" customFormat="1" ht="12">
      <c r="A66" s="256">
        <v>63</v>
      </c>
      <c r="B66" s="297" t="s">
        <v>325</v>
      </c>
      <c r="C66" s="297">
        <v>24</v>
      </c>
      <c r="D66" s="298">
        <v>18</v>
      </c>
      <c r="E66" s="297">
        <v>3</v>
      </c>
      <c r="F66" s="297">
        <v>4.5</v>
      </c>
      <c r="G66" s="297">
        <v>2</v>
      </c>
      <c r="H66" s="297">
        <v>10</v>
      </c>
      <c r="I66" s="307">
        <v>19</v>
      </c>
      <c r="J66" s="297">
        <v>25.85</v>
      </c>
      <c r="K66" s="297">
        <v>4</v>
      </c>
      <c r="L66" s="297">
        <f>SUM(C66:K66)</f>
        <v>110.35</v>
      </c>
    </row>
    <row r="67" spans="1:12" s="257" customFormat="1" ht="12.75" thickBot="1">
      <c r="A67" s="256">
        <v>64</v>
      </c>
      <c r="B67" s="263" t="s">
        <v>326</v>
      </c>
      <c r="C67" s="275"/>
      <c r="D67" s="275">
        <v>2</v>
      </c>
      <c r="E67" s="275"/>
      <c r="F67" s="275"/>
      <c r="G67" s="275"/>
      <c r="H67" s="275"/>
      <c r="I67" s="275">
        <v>56</v>
      </c>
      <c r="J67" s="275"/>
      <c r="K67" s="275"/>
      <c r="L67" s="275">
        <f>SUM(C67:K67)</f>
        <v>58</v>
      </c>
    </row>
    <row r="68" spans="1:12" s="257" customFormat="1" ht="12.75" thickBot="1">
      <c r="A68" s="256">
        <v>65</v>
      </c>
      <c r="B68" s="299" t="s">
        <v>327</v>
      </c>
      <c r="C68" s="300">
        <f aca="true" t="shared" si="16" ref="C68:K68">C66+C67</f>
        <v>24</v>
      </c>
      <c r="D68" s="300">
        <f t="shared" si="16"/>
        <v>20</v>
      </c>
      <c r="E68" s="300">
        <f t="shared" si="16"/>
        <v>3</v>
      </c>
      <c r="F68" s="300">
        <f t="shared" si="16"/>
        <v>4.5</v>
      </c>
      <c r="G68" s="300">
        <f t="shared" si="16"/>
        <v>2</v>
      </c>
      <c r="H68" s="300">
        <f t="shared" si="16"/>
        <v>10</v>
      </c>
      <c r="I68" s="300">
        <f t="shared" si="16"/>
        <v>75</v>
      </c>
      <c r="J68" s="300">
        <f t="shared" si="16"/>
        <v>25.85</v>
      </c>
      <c r="K68" s="300">
        <f t="shared" si="16"/>
        <v>4</v>
      </c>
      <c r="L68" s="301">
        <f>SUM(C68:K68)</f>
        <v>168.35</v>
      </c>
    </row>
    <row r="69" spans="1:2" s="257" customFormat="1" ht="12">
      <c r="A69" s="256"/>
      <c r="B69" s="270"/>
    </row>
    <row r="73" ht="12.75">
      <c r="L73" s="302"/>
    </row>
  </sheetData>
  <sheetProtection/>
  <printOptions/>
  <pageMargins left="0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Berhida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</dc:creator>
  <cp:keywords/>
  <dc:description/>
  <cp:lastModifiedBy>Admin</cp:lastModifiedBy>
  <cp:lastPrinted>2013-05-21T14:57:09Z</cp:lastPrinted>
  <dcterms:created xsi:type="dcterms:W3CDTF">2013-05-03T07:29:37Z</dcterms:created>
  <dcterms:modified xsi:type="dcterms:W3CDTF">2013-06-02T15:50:44Z</dcterms:modified>
  <cp:category/>
  <cp:version/>
  <cp:contentType/>
  <cp:contentStatus/>
</cp:coreProperties>
</file>