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700" activeTab="3"/>
  </bookViews>
  <sheets>
    <sheet name="1 mell" sheetId="1" r:id="rId1"/>
    <sheet name="2 mell" sheetId="2" r:id="rId2"/>
    <sheet name="2.a mell" sheetId="3" r:id="rId3"/>
    <sheet name="2.b mell" sheetId="4" r:id="rId4"/>
  </sheets>
  <definedNames/>
  <calcPr fullCalcOnLoad="1"/>
</workbook>
</file>

<file path=xl/sharedStrings.xml><?xml version="1.0" encoding="utf-8"?>
<sst xmlns="http://schemas.openxmlformats.org/spreadsheetml/2006/main" count="338" uniqueCount="299">
  <si>
    <t xml:space="preserve">2011. évi költségvetési </t>
  </si>
  <si>
    <t>Berhida Város Önkormányzata</t>
  </si>
  <si>
    <t>Bevételek</t>
  </si>
  <si>
    <t>a ...../2011. (IV.   .) önkormányzati rendelethez</t>
  </si>
  <si>
    <t>adatok ezer Ft-ban</t>
  </si>
  <si>
    <t>A</t>
  </si>
  <si>
    <t>B</t>
  </si>
  <si>
    <t>BEVÉTELI JOGCÍMEK</t>
  </si>
  <si>
    <t xml:space="preserve">2011. Évi eredeti előirányzat </t>
  </si>
  <si>
    <t>változás</t>
  </si>
  <si>
    <t xml:space="preserve">módosítási jav előirányzat </t>
  </si>
  <si>
    <t>I.) Működési bevételek</t>
  </si>
  <si>
    <t xml:space="preserve">  a.) szoc. Étkeztetés, térítési díj</t>
  </si>
  <si>
    <t xml:space="preserve">  b.) idősek klubja térítési díj</t>
  </si>
  <si>
    <t xml:space="preserve">  c.) házi gondozás térítési díj</t>
  </si>
  <si>
    <t xml:space="preserve">  d.) lakó ingatlanok bérbeadása</t>
  </si>
  <si>
    <t xml:space="preserve">  e.) nem lakó ingatlan bérleti díjak</t>
  </si>
  <si>
    <t xml:space="preserve">  f.) közmű bérleti díjak</t>
  </si>
  <si>
    <t xml:space="preserve">  g.) szolgáltatási díj (továbbszámlázott..)</t>
  </si>
  <si>
    <t xml:space="preserve">  h.) tandíj, térítési díj bevétel</t>
  </si>
  <si>
    <t xml:space="preserve">  i.) egyéb bevételek</t>
  </si>
  <si>
    <t xml:space="preserve">  j.) kamatbevételek</t>
  </si>
  <si>
    <t xml:space="preserve">  k.) élelmezési bevételek</t>
  </si>
  <si>
    <t xml:space="preserve">  l.) áfa bevételek</t>
  </si>
  <si>
    <t xml:space="preserve">  m.) hatósági díjbevételek</t>
  </si>
  <si>
    <t xml:space="preserve">  a.) építmény adó</t>
  </si>
  <si>
    <t xml:space="preserve">  b.) kommunális adó</t>
  </si>
  <si>
    <t xml:space="preserve">  c.) iparűzési adó</t>
  </si>
  <si>
    <t xml:space="preserve">  a.) személyi jöv.adó helyben maradó része</t>
  </si>
  <si>
    <t xml:space="preserve">  b.) Jövedelemkülönbség mérséklése</t>
  </si>
  <si>
    <t xml:space="preserve">  c.) Gépjárműadó</t>
  </si>
  <si>
    <t xml:space="preserve">  d.) Termőföld bérbead.szárm.jöv.adó</t>
  </si>
  <si>
    <t xml:space="preserve">  a.) Bírságok, pótlékok</t>
  </si>
  <si>
    <t xml:space="preserve">  b.) Talajterhelési díj</t>
  </si>
  <si>
    <t>3.) Működési támogatások</t>
  </si>
  <si>
    <t xml:space="preserve">  a.) Könyvtár, közműv érd. növ. támogatás</t>
  </si>
  <si>
    <t xml:space="preserve">  b.) Kieg. támog. Közoktatási feladatokhoz</t>
  </si>
  <si>
    <t xml:space="preserve">  c.) Rendszeres szociális segély</t>
  </si>
  <si>
    <t xml:space="preserve">  d.) Időskorúak járadéka</t>
  </si>
  <si>
    <t xml:space="preserve">  e.) ápolási díj</t>
  </si>
  <si>
    <t xml:space="preserve">  f.) lakásfenntartási támogatás</t>
  </si>
  <si>
    <t xml:space="preserve">  g.) rendelkezésre állási támogatás</t>
  </si>
  <si>
    <t>4. Egyéb működési bevételek</t>
  </si>
  <si>
    <t xml:space="preserve">  a.) Eü.pénztártól átvett pénzeszköz</t>
  </si>
  <si>
    <t xml:space="preserve">  b.) közhasznú foglalkozatás tám.(Tesz)</t>
  </si>
  <si>
    <t xml:space="preserve">  c.) Mozgáskorl. Közl átvét.</t>
  </si>
  <si>
    <t xml:space="preserve">  d.) Többcélú feladat átvét állami tám-hoz kapcs</t>
  </si>
  <si>
    <t xml:space="preserve">  e.) Többcélú feladat kiegészítő tám. iskolabuszra</t>
  </si>
  <si>
    <t xml:space="preserve">  f.) Várpalotáról átvét Okmányiroda</t>
  </si>
  <si>
    <t xml:space="preserve">  g.)  Választásra átvét.</t>
  </si>
  <si>
    <t xml:space="preserve">  h.) Vilonyától átvét.(okt.társ.)</t>
  </si>
  <si>
    <t xml:space="preserve">  i.) Vilonyától átvét (körjegyzőség)</t>
  </si>
  <si>
    <t xml:space="preserve">  j.) Vilonyától átvét (CSK. Társ. házig)</t>
  </si>
  <si>
    <t xml:space="preserve"> m.) közcélú december  havi foglalkoztat. Pe átvét.</t>
  </si>
  <si>
    <t>n.) 4 órás közfoglalkoztatás támogatás</t>
  </si>
  <si>
    <t>ny.) 6-8 órás közfoglalkoztatás</t>
  </si>
  <si>
    <t>o.) közszféra bérkompenzációjára támogatás</t>
  </si>
  <si>
    <t xml:space="preserve">  a.) gyermekorvostól átvét</t>
  </si>
  <si>
    <t>II. Felhalmozási  bevételek</t>
  </si>
  <si>
    <t xml:space="preserve">  a.) Telekértékesítés</t>
  </si>
  <si>
    <t xml:space="preserve">  b.) Önk-i lakások értékesítése, részlet</t>
  </si>
  <si>
    <t>3.1) Támogatásértékű felhalmozási bevételek</t>
  </si>
  <si>
    <t xml:space="preserve">  a.) Papkeszitől(körny.véd.beruh.hiteltörl.) átvét.</t>
  </si>
  <si>
    <t xml:space="preserve">b.) Városrehabilitációs pályázat </t>
  </si>
  <si>
    <t>3.2) Felhalmozási célú pénzeszköz átvétel államházt. Kívülről</t>
  </si>
  <si>
    <t>3.3) Előző évi felhalmozási célú pénzmaradvány átvétel</t>
  </si>
  <si>
    <t>III. Támogatási kölcsönök visszatérülése, igénybevétele</t>
  </si>
  <si>
    <t>IV.  Pénzforgalom nélküli bevételek</t>
  </si>
  <si>
    <t>1.Alap és vállalk tev közötti elszámolások</t>
  </si>
  <si>
    <t xml:space="preserve">I-IV) Költségvetési bevételek összesen </t>
  </si>
  <si>
    <t>V. Előző évek pénzmaradvány igénybevét  (kv-i hiány belső finansz)</t>
  </si>
  <si>
    <t>VI Értékpapírok értékesítésének bevétele</t>
  </si>
  <si>
    <t>VII. Hitelek felvétele és kötvény kibocsátás bevételei</t>
  </si>
  <si>
    <t>V-VII. Finanszírozási bevételek összesen</t>
  </si>
  <si>
    <t>VIII. Függő, átfutó bevételek</t>
  </si>
  <si>
    <t>I-VIII. MINDÖSSZESEN</t>
  </si>
  <si>
    <r>
      <t xml:space="preserve"> 1.)</t>
    </r>
    <r>
      <rPr>
        <sz val="10"/>
        <rFont val="Times New Roman"/>
        <family val="1"/>
      </rPr>
      <t xml:space="preserve"> Intézményi működési bevételek</t>
    </r>
  </si>
  <si>
    <r>
      <t xml:space="preserve"> 2.1.) </t>
    </r>
    <r>
      <rPr>
        <sz val="10"/>
        <rFont val="Times New Roman"/>
        <family val="1"/>
      </rPr>
      <t>Illetékek</t>
    </r>
  </si>
  <si>
    <r>
      <t xml:space="preserve"> 2.2.) </t>
    </r>
    <r>
      <rPr>
        <sz val="10"/>
        <rFont val="Times New Roman"/>
        <family val="1"/>
      </rPr>
      <t>Helyi adók</t>
    </r>
  </si>
  <si>
    <r>
      <t xml:space="preserve"> 2.3) </t>
    </r>
    <r>
      <rPr>
        <sz val="10"/>
        <rFont val="Times New Roman"/>
        <family val="1"/>
      </rPr>
      <t xml:space="preserve">Átengedett központi adó </t>
    </r>
  </si>
  <si>
    <r>
      <t xml:space="preserve"> </t>
    </r>
    <r>
      <rPr>
        <b/>
        <sz val="10"/>
        <rFont val="Times New Roman"/>
        <family val="1"/>
      </rPr>
      <t>2.4</t>
    </r>
    <r>
      <rPr>
        <sz val="10"/>
        <rFont val="Times New Roman"/>
        <family val="1"/>
      </rPr>
      <t>) Bírságok, pótlékok és egyéb sajátos bevételek</t>
    </r>
  </si>
  <si>
    <r>
      <t xml:space="preserve"> </t>
    </r>
    <r>
      <rPr>
        <b/>
        <sz val="10"/>
        <rFont val="Arial"/>
        <family val="2"/>
      </rPr>
      <t>c.</t>
    </r>
    <r>
      <rPr>
        <b/>
        <sz val="9"/>
        <rFont val="Arial"/>
        <family val="2"/>
      </rPr>
      <t>)</t>
    </r>
    <r>
      <rPr>
        <sz val="9"/>
        <rFont val="Arial"/>
        <family val="2"/>
      </rPr>
      <t xml:space="preserve"> Egyéb sajátos bev.</t>
    </r>
  </si>
  <si>
    <r>
      <t xml:space="preserve"> 3.1</t>
    </r>
    <r>
      <rPr>
        <sz val="10"/>
        <rFont val="Times New Roman"/>
        <family val="1"/>
      </rPr>
      <t>) Normatív hozzájárulások</t>
    </r>
  </si>
  <si>
    <r>
      <t xml:space="preserve"> 3.2) </t>
    </r>
    <r>
      <rPr>
        <sz val="10"/>
        <rFont val="Times New Roman"/>
        <family val="1"/>
      </rPr>
      <t>Központosított előirányzatokból működési célúak</t>
    </r>
  </si>
  <si>
    <r>
      <t>3.3)</t>
    </r>
    <r>
      <rPr>
        <sz val="10"/>
        <rFont val="Times New Roman"/>
        <family val="1"/>
      </rPr>
      <t xml:space="preserve"> Helyi önkormányzatok kiegészítő támogatása</t>
    </r>
  </si>
  <si>
    <r>
      <t>3.4)</t>
    </r>
    <r>
      <rPr>
        <sz val="10"/>
        <rFont val="Times New Roman"/>
        <family val="1"/>
      </rPr>
      <t xml:space="preserve"> Helyi önkormányzatok által fenntart. tám.előadó-műv. Szerv.tám.</t>
    </r>
  </si>
  <si>
    <r>
      <t xml:space="preserve"> 3.5)</t>
    </r>
    <r>
      <rPr>
        <sz val="10"/>
        <rFont val="Times New Roman"/>
        <family val="1"/>
      </rPr>
      <t xml:space="preserve"> Normatív kötött felhasználású támogatás</t>
    </r>
  </si>
  <si>
    <r>
      <t xml:space="preserve">  a</t>
    </r>
    <r>
      <rPr>
        <sz val="10"/>
        <color indexed="10"/>
        <rFont val="Times New Roman"/>
        <family val="1"/>
      </rPr>
      <t>.</t>
    </r>
    <r>
      <rPr>
        <sz val="10"/>
        <rFont val="Times New Roman"/>
        <family val="1"/>
      </rPr>
      <t>) szoc. Továbbképzés</t>
    </r>
  </si>
  <si>
    <r>
      <t>4.1</t>
    </r>
    <r>
      <rPr>
        <sz val="10"/>
        <rFont val="Times New Roman"/>
        <family val="1"/>
      </rPr>
      <t xml:space="preserve"> Támogatásértékű működési bevételek</t>
    </r>
  </si>
  <si>
    <r>
      <t>4.2</t>
    </r>
    <r>
      <rPr>
        <sz val="10"/>
        <rFont val="Times New Roman"/>
        <family val="1"/>
      </rPr>
      <t xml:space="preserve"> Működési célú pénzeszköz átvétel áht. kívülről</t>
    </r>
  </si>
  <si>
    <r>
      <t>4.3</t>
    </r>
    <r>
      <rPr>
        <sz val="10"/>
        <rFont val="Times New Roman"/>
        <family val="1"/>
      </rPr>
      <t xml:space="preserve"> Előző évi működési célú pénzmaradvány átvétel</t>
    </r>
  </si>
  <si>
    <r>
      <t>4.4</t>
    </r>
    <r>
      <rPr>
        <sz val="10"/>
        <rFont val="Times New Roman"/>
        <family val="1"/>
      </rPr>
      <t xml:space="preserve"> Előző évi költségvetési kiegészítések, visszatérülések</t>
    </r>
  </si>
  <si>
    <r>
      <t xml:space="preserve">1. </t>
    </r>
    <r>
      <rPr>
        <sz val="10"/>
        <rFont val="Times New Roman"/>
        <family val="1"/>
      </rPr>
      <t>Felhalmozási és tőke jellegű bevételek</t>
    </r>
  </si>
  <si>
    <r>
      <t xml:space="preserve"> 1.2.)</t>
    </r>
    <r>
      <rPr>
        <sz val="10"/>
        <rFont val="Times New Roman"/>
        <family val="1"/>
      </rPr>
      <t xml:space="preserve"> Önk. sajátos felhalm.és tőke bevétel</t>
    </r>
  </si>
  <si>
    <r>
      <t xml:space="preserve"> 1.3.) </t>
    </r>
    <r>
      <rPr>
        <sz val="10"/>
        <rFont val="Times New Roman"/>
        <family val="1"/>
      </rPr>
      <t>Pézügyi befektetések bevét.(részvényért)</t>
    </r>
  </si>
  <si>
    <r>
      <t xml:space="preserve">2. </t>
    </r>
    <r>
      <rPr>
        <sz val="10"/>
        <rFont val="Times New Roman"/>
        <family val="1"/>
      </rPr>
      <t>Felhalmozási támogatások</t>
    </r>
  </si>
  <si>
    <r>
      <t xml:space="preserve">3. </t>
    </r>
    <r>
      <rPr>
        <sz val="10"/>
        <rFont val="Times New Roman"/>
        <family val="1"/>
      </rPr>
      <t>Egyéb felhalmozási bevételek</t>
    </r>
  </si>
  <si>
    <r>
      <t>1.</t>
    </r>
    <r>
      <rPr>
        <sz val="10"/>
        <rFont val="Times New Roman"/>
        <family val="1"/>
      </rPr>
      <t xml:space="preserve"> Működési célra pénzmaradvány igénybevétel</t>
    </r>
  </si>
  <si>
    <r>
      <t>2.</t>
    </r>
    <r>
      <rPr>
        <sz val="10"/>
        <rFont val="Times New Roman"/>
        <family val="1"/>
      </rPr>
      <t xml:space="preserve"> Felhalmozási célra pénzmaradvány igénybevétel</t>
    </r>
  </si>
  <si>
    <r>
      <t xml:space="preserve">1. </t>
    </r>
    <r>
      <rPr>
        <sz val="10"/>
        <rFont val="Times New Roman"/>
        <family val="1"/>
      </rPr>
      <t xml:space="preserve">Működési célú hitel felvétele működési célra </t>
    </r>
  </si>
  <si>
    <t>2011. Évi költségvetés</t>
  </si>
  <si>
    <t xml:space="preserve">Kiadások  </t>
  </si>
  <si>
    <t>C</t>
  </si>
  <si>
    <t>D</t>
  </si>
  <si>
    <t>E</t>
  </si>
  <si>
    <t>Kiadási jogcímek</t>
  </si>
  <si>
    <t>2011. évi</t>
  </si>
  <si>
    <t>Kiadásból</t>
  </si>
  <si>
    <t>terv</t>
  </si>
  <si>
    <t xml:space="preserve"> szem.jut.    Járulékok    Dologi     </t>
  </si>
  <si>
    <t>módosított</t>
  </si>
  <si>
    <t>előirányz</t>
  </si>
  <si>
    <t xml:space="preserve">a.) Süni Óvoda  </t>
  </si>
  <si>
    <t>b.) Hétszínvirág Óvoda</t>
  </si>
  <si>
    <t xml:space="preserve">c.) II.Rákóczi F. Ált. Iskola össz.: </t>
  </si>
  <si>
    <t>ebből: Pgytp. Iskola</t>
  </si>
  <si>
    <t>ebből: közösségi tám.kapcs.</t>
  </si>
  <si>
    <t>Vilonya Iskola</t>
  </si>
  <si>
    <t>Vilonya Óvoda</t>
  </si>
  <si>
    <t xml:space="preserve">d.) Ady Endre Általános Iskola </t>
  </si>
  <si>
    <t>ebből Ady Endre Általános Iskola</t>
  </si>
  <si>
    <t>ebből Alapf Művészetokti Int</t>
  </si>
  <si>
    <t>A: Oktatás Összesen</t>
  </si>
  <si>
    <t xml:space="preserve">B: Kultúra összesen </t>
  </si>
  <si>
    <t>a.) Kultúrház és könyvtár BN.: 4.800</t>
  </si>
  <si>
    <t>b.)  Művelődési Ház és könyvtár tagint.</t>
  </si>
  <si>
    <t>ebből közösségi tám.kapcs.</t>
  </si>
  <si>
    <t xml:space="preserve">C: Családsegítő Központ </t>
  </si>
  <si>
    <t xml:space="preserve">a.) Eü.ellátás összesen: </t>
  </si>
  <si>
    <t xml:space="preserve">II. körzet </t>
  </si>
  <si>
    <t xml:space="preserve">I. körzet </t>
  </si>
  <si>
    <t xml:space="preserve">III. körzet </t>
  </si>
  <si>
    <t xml:space="preserve">gyermekorvosi szolg. Pgytp. </t>
  </si>
  <si>
    <t>védőnői szolg.</t>
  </si>
  <si>
    <t>eü.egyéb (gyógyszertár)</t>
  </si>
  <si>
    <t>fogorvosi szolg.</t>
  </si>
  <si>
    <t xml:space="preserve">b.) Szoc.int.ellátás összesen: </t>
  </si>
  <si>
    <t>házi szoc.gond.</t>
  </si>
  <si>
    <t xml:space="preserve">          házigond.Vilonya</t>
  </si>
  <si>
    <t xml:space="preserve">          házigond. Berhida</t>
  </si>
  <si>
    <t>Idősek Klubja</t>
  </si>
  <si>
    <t>szociális étkeztetés Vilonya</t>
  </si>
  <si>
    <t>szociális étkeztetés Berhida</t>
  </si>
  <si>
    <t xml:space="preserve">gyermekjóléti szolg., családsegítés </t>
  </si>
  <si>
    <t>Ebből: Vilonya társulás családs.gyerj.</t>
  </si>
  <si>
    <t xml:space="preserve">          Berhida Csal.gyer.jól.</t>
  </si>
  <si>
    <t>D.) TESZ feladatok együtt</t>
  </si>
  <si>
    <t>a.) TESZ feladatok:</t>
  </si>
  <si>
    <t>Tesz igazg.együtt:</t>
  </si>
  <si>
    <t>Kisegítő mg. (park) zöldterület kezelés</t>
  </si>
  <si>
    <t>Köztemető fenntart.</t>
  </si>
  <si>
    <t>Utak,hidak,közl.</t>
  </si>
  <si>
    <t>Települési hulladék</t>
  </si>
  <si>
    <t>Lakás,ingatlan kez.</t>
  </si>
  <si>
    <t xml:space="preserve">Síkosság,hóeltak. </t>
  </si>
  <si>
    <t xml:space="preserve">Közvilágítás </t>
  </si>
  <si>
    <t>Települési vízellátás, belvíz</t>
  </si>
  <si>
    <t>sportlétesítmények</t>
  </si>
  <si>
    <t xml:space="preserve">b.) közfoglalkoztatás TESZ összesen </t>
  </si>
  <si>
    <t>közhasznú foglalkoztatás dec hó</t>
  </si>
  <si>
    <t xml:space="preserve">közcélú foglalkoztatás dec hó </t>
  </si>
  <si>
    <t xml:space="preserve">4 órás közfoglalkoztatás </t>
  </si>
  <si>
    <t xml:space="preserve">6-8 órás közfoglalkoztatás </t>
  </si>
  <si>
    <t>E.  Polgármesteri Hivatal össz:</t>
  </si>
  <si>
    <t>a.) önkorm.igazg.össz.</t>
  </si>
  <si>
    <t>önkorm. igazgatási tev. 84112611</t>
  </si>
  <si>
    <t>Igazg tev. Körjegyzőség 84112612</t>
  </si>
  <si>
    <t>Igazg. Tev. Vilonyai kirend 84112613</t>
  </si>
  <si>
    <t>Adóügyi igazgatás 84113311</t>
  </si>
  <si>
    <t>jogalkotás (képviselői tiszt.) 841112</t>
  </si>
  <si>
    <t>ingatlan ügyek 68200212</t>
  </si>
  <si>
    <t>6-8 órás közfoglalkoztatás 89044212</t>
  </si>
  <si>
    <t>kisebbségi elektor választás 841116</t>
  </si>
  <si>
    <t>Városrehabilitációs pályázat  84112614</t>
  </si>
  <si>
    <t>b.) Kisebbségi önk.össz.</t>
  </si>
  <si>
    <t>német kisebbségi önkorm.</t>
  </si>
  <si>
    <t>cigány kisebbségi önkorm.</t>
  </si>
  <si>
    <t>Folyó kiadások együtt:</t>
  </si>
  <si>
    <t>a.) Szoc.tám.össz.:</t>
  </si>
  <si>
    <t>F.)Támogatások összesen:</t>
  </si>
  <si>
    <t>a.) Többcélú tagdíj, megyei FT. hj.</t>
  </si>
  <si>
    <t>b.) Vilonya elsz. (körj.,okt.)</t>
  </si>
  <si>
    <t>c.) Vilonyai házigond,szoc étk, családs.elsz.</t>
  </si>
  <si>
    <t>d.) TÖOSZ tagdíj</t>
  </si>
  <si>
    <t>e.) Rendőrség műk pe. átad.</t>
  </si>
  <si>
    <t>G.)Támogatásértékű műk. Kiad.</t>
  </si>
  <si>
    <t>a.) Sporttámogatás</t>
  </si>
  <si>
    <t xml:space="preserve">b.) Közösségi tám. </t>
  </si>
  <si>
    <t>c.) Iskola eü.(MEP) átad.</t>
  </si>
  <si>
    <t xml:space="preserve">d.) Hulladék Társ.Polgárdi </t>
  </si>
  <si>
    <t>e.) B.kenese Köza.Color Bölcsöde pe.át</t>
  </si>
  <si>
    <t>H.)Működési c. pe.átad.áht.kív össz</t>
  </si>
  <si>
    <t>I.) Működési kiad. Össz.</t>
  </si>
  <si>
    <t xml:space="preserve">2.) Finanszír. kiad. .Hitel.törl(tőke) </t>
  </si>
  <si>
    <t>3.) Felújítás össz.  2/a táblázat</t>
  </si>
  <si>
    <t>4.) Felhalm.össz. 2/b táblázat</t>
  </si>
  <si>
    <t>5.) Felhalm.c.pe.átad.áht. kív.</t>
  </si>
  <si>
    <t xml:space="preserve">7.) Céltartalék össz. </t>
  </si>
  <si>
    <t>a.) Viziközmű (HKA)</t>
  </si>
  <si>
    <t>b.) ingatlan beruh</t>
  </si>
  <si>
    <t>c.) intézményi karbantartás keret</t>
  </si>
  <si>
    <t>d.) Pályázati tartalék</t>
  </si>
  <si>
    <t>d.) Elkerülő út tulajd. Rend</t>
  </si>
  <si>
    <t>Kiadások összesen:</t>
  </si>
  <si>
    <t>8.) Függő,kiegy.kiad:</t>
  </si>
  <si>
    <t xml:space="preserve">Kiadások mindösszesen: </t>
  </si>
  <si>
    <r>
      <t>Ber</t>
    </r>
    <r>
      <rPr>
        <sz val="12"/>
        <rFont val="Times New Roman"/>
        <family val="1"/>
      </rPr>
      <t>hida Város Önkormányzata</t>
    </r>
  </si>
  <si>
    <t>Felújítási kiadások 2011. Év</t>
  </si>
  <si>
    <t>Felújítási feladatok</t>
  </si>
  <si>
    <t>Eredeti előirányzat</t>
  </si>
  <si>
    <t>Módosítási jav</t>
  </si>
  <si>
    <t>városrehabilitációs pályázat PH</t>
  </si>
  <si>
    <t>Kultúrház ereszcsat, tetőjav</t>
  </si>
  <si>
    <t>Védőnői szolg. Épület felúj OEP finansz</t>
  </si>
  <si>
    <t>Út-járda felújítás Tesz</t>
  </si>
  <si>
    <t>Önk. Szolg. Lakás(ablakcsere) Pgytp Tesz</t>
  </si>
  <si>
    <t>Áteresz jav. Szegű u. HKA-ból Tesz</t>
  </si>
  <si>
    <t>Bezerédi színpad felúj Tesz</t>
  </si>
  <si>
    <t>Pgytp üzletsor homlokz, lábazat felúj Tesz</t>
  </si>
  <si>
    <t>Kossuth u. 20.ingatlan rendőrség  felúj</t>
  </si>
  <si>
    <t>Eü Ház Pgytp áth Családs Kp</t>
  </si>
  <si>
    <t>Felújítás összesen:</t>
  </si>
  <si>
    <t xml:space="preserve">                Berhida Város Önkormányzata</t>
  </si>
  <si>
    <t>Felhalmozási kiadások 2011. Év</t>
  </si>
  <si>
    <t>Felhalmozási feladatok</t>
  </si>
  <si>
    <t>eredeti előirányzat</t>
  </si>
  <si>
    <t>PH. Szoftver vás. E-közigazg., eszköz vás. PH</t>
  </si>
  <si>
    <t>Kisfürdő tervezés, Lieder pály.önrész PH</t>
  </si>
  <si>
    <t>út-járda építés TESZ</t>
  </si>
  <si>
    <t>Nyugdíjas Klub kazán vásárlás TESZ</t>
  </si>
  <si>
    <t>Telekkialakítás, közmű kiép. PH</t>
  </si>
  <si>
    <t xml:space="preserve">Pályázati előkészítés, tervek PH </t>
  </si>
  <si>
    <t>II. Rákóczi Ált isk. eszköz beszerzés</t>
  </si>
  <si>
    <t>Ady Ált Isk eszköz beszerz. Áth tiszt d.</t>
  </si>
  <si>
    <t>Idősek nappali ell. Épület akadályment.</t>
  </si>
  <si>
    <t>térfigyelő kamera Tesz áth</t>
  </si>
  <si>
    <t xml:space="preserve">Tesz elektr vez, közvilágítás bővítés </t>
  </si>
  <si>
    <t>Felhalmozás összesen:</t>
  </si>
  <si>
    <t>2 b melléklet</t>
  </si>
  <si>
    <t>Módosított előirányzat</t>
  </si>
  <si>
    <t>Módosított előir</t>
  </si>
  <si>
    <t>teljesítés</t>
  </si>
  <si>
    <t>F</t>
  </si>
  <si>
    <t>G</t>
  </si>
  <si>
    <t>H</t>
  </si>
  <si>
    <t>I</t>
  </si>
  <si>
    <t>J</t>
  </si>
  <si>
    <t>L</t>
  </si>
  <si>
    <t>M</t>
  </si>
  <si>
    <t>K</t>
  </si>
  <si>
    <t xml:space="preserve">2011.  módosított előirányzat </t>
  </si>
  <si>
    <t>2.) Önkormányzatok saját működési bevételei</t>
  </si>
  <si>
    <t xml:space="preserve">  c.) intézm.pénzátvétel (pályázatok)</t>
  </si>
  <si>
    <r>
      <t xml:space="preserve">1.1.) </t>
    </r>
    <r>
      <rPr>
        <sz val="10"/>
        <rFont val="Times New Roman"/>
        <family val="1"/>
      </rPr>
      <t>Tárgyi eszközök, immat.javak értékesítése</t>
    </r>
  </si>
  <si>
    <t>Központi ktsgvetési befizetések 84190291</t>
  </si>
  <si>
    <t>f.) Polgárőrség támogatása</t>
  </si>
  <si>
    <t>Pgytp.elkerülő út PH</t>
  </si>
  <si>
    <t xml:space="preserve">  h.) 2010 december havi közcélú foglalkoztatás</t>
  </si>
  <si>
    <t>telekkialakítás, közmű kiép PH</t>
  </si>
  <si>
    <t>Kerékpár út</t>
  </si>
  <si>
    <t xml:space="preserve">  i.) bérpótló juttatás támogatása</t>
  </si>
  <si>
    <t>g.) Szűrőberend Családs pály elszám.</t>
  </si>
  <si>
    <t>q.) NFÜ-KEOP Komposztáló pályázat</t>
  </si>
  <si>
    <t>r.) NFÜ-TÁMOP pályázat II. Rákóczi Ált.Isk.</t>
  </si>
  <si>
    <t>Ady Endre Ált Isk járólapozás</t>
  </si>
  <si>
    <t>ebből:NFÜ- TÁMOP pályázat</t>
  </si>
  <si>
    <t>Tesz fűnyíró traktor vásárlás</t>
  </si>
  <si>
    <t>2011 teljesítés 06.30.</t>
  </si>
  <si>
    <t>Teljesítés 06.30.</t>
  </si>
  <si>
    <t>c.) Nyári gyermekétkeztetés</t>
  </si>
  <si>
    <t>s.) Népszámlálás</t>
  </si>
  <si>
    <t>E.évi kp-i visszatérülések</t>
  </si>
  <si>
    <t>Hétszínvirág parkettázás</t>
  </si>
  <si>
    <t>Csokonai u,Ősi út csapadékvíz elvezetés</t>
  </si>
  <si>
    <t>3.6 Egyéb központi támogatás</t>
  </si>
  <si>
    <t>a.)  2011.évi Bérkompenzáció</t>
  </si>
  <si>
    <t xml:space="preserve"> j.) Óvódáztatási támogatás</t>
  </si>
  <si>
    <t>t.)Nemzeti Sport utánpótlás támogatás R</t>
  </si>
  <si>
    <t>p.) Ki mit tud? Nemzeti Kult.Alap K</t>
  </si>
  <si>
    <t xml:space="preserve">  b.) lakosságtól pénz átvét konf-ra</t>
  </si>
  <si>
    <t xml:space="preserve">  k.) Német Kisebbségi Önk.műk. támogatása</t>
  </si>
  <si>
    <t xml:space="preserve">  l.) Cigány Kisebbségi Önk. műk támogatása</t>
  </si>
  <si>
    <t xml:space="preserve">  ty) Cigány Kisebbségi Önk. feladatalapú támogatása</t>
  </si>
  <si>
    <t xml:space="preserve"> u.) Német Kisebbségi Önk. feladatalapú  támogatása</t>
  </si>
  <si>
    <t>Ady Iskola vill.hálóz bőv, UTP hálózat kiép</t>
  </si>
  <si>
    <t>Rákóczi Ált Isk pályázat 85200013</t>
  </si>
  <si>
    <t xml:space="preserve">II.Rákóczi TÁMOP.pályázat laptop, proj </t>
  </si>
  <si>
    <t>PH t.eszk,imm. javak, vizesblokk, folyosó felúj</t>
  </si>
  <si>
    <t>Pgytp sportpálya öntöző berend felúj</t>
  </si>
  <si>
    <t>Népszámlálás 84117311</t>
  </si>
  <si>
    <t xml:space="preserve">PH tető felújítás </t>
  </si>
  <si>
    <t>PH képviselői laptop vásárlás</t>
  </si>
  <si>
    <t>2.  melléklet</t>
  </si>
  <si>
    <t>2/a melléklet</t>
  </si>
  <si>
    <t>1.  melléklet</t>
  </si>
  <si>
    <t>Idősek Nappali ell épület felúj, hőszig.</t>
  </si>
  <si>
    <t>a  15/2011.(IX.29.) önkormányzati rendelethez</t>
  </si>
  <si>
    <t>a    15/2011.(IX.29.) önkormányzati rendelethez</t>
  </si>
  <si>
    <t>a 15 /2011. (IX.29.) önkormányzati rendelethez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</si>
</sst>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mmmm\ d\."/>
    <numFmt numFmtId="166" formatCode="_-* #,##0.0\ _F_t_-;\-* #,##0.0\ _F_t_-;_-* &quot;-&quot;??\ _F_t_-;_-@_-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/\ d\."/>
    <numFmt numFmtId="173" formatCode="[$-40E]yyyy\.\ mmmm\ d\."/>
    <numFmt numFmtId="174" formatCode="[$-40E]mmmm\ d\.;@"/>
    <numFmt numFmtId="175" formatCode="[$-40E]mmm/\ d\.;@"/>
    <numFmt numFmtId="176" formatCode="00"/>
    <numFmt numFmtId="177" formatCode="#,###"/>
    <numFmt numFmtId="178" formatCode="#,###__"/>
    <numFmt numFmtId="179" formatCode="#,##0.00\ _F_t;\-\ #,##0.00\ _F_t"/>
    <numFmt numFmtId="180" formatCode="#,###__;\-\ #,###__"/>
    <numFmt numFmtId="181" formatCode="yyyy/mmm/d"/>
    <numFmt numFmtId="182" formatCode="_-* #,##0.000\ _F_t_-;\-* #,##0.000\ _F_t_-;_-* &quot;-&quot;??\ _F_t_-;_-@_-"/>
    <numFmt numFmtId="183" formatCode="yy\.mm\.dd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&quot;Ft&quot;;\-#,##0&quot;Ft&quot;"/>
    <numFmt numFmtId="193" formatCode="#,##0&quot;Ft&quot;;[Red]\-#,##0&quot;Ft&quot;"/>
    <numFmt numFmtId="194" formatCode="#,##0.00&quot;Ft&quot;;\-#,##0.00&quot;Ft&quot;"/>
    <numFmt numFmtId="195" formatCode="#,##0.00&quot;Ft&quot;;[Red]\-#,##0.00&quot;Ft&quot;"/>
    <numFmt numFmtId="196" formatCode="_-* #,##0&quot;Ft&quot;_-;\-* #,##0&quot;Ft&quot;_-;_-* &quot;-&quot;&quot;Ft&quot;_-;_-@_-"/>
    <numFmt numFmtId="197" formatCode="_-* #,##0_F_t_-;\-* #,##0_F_t_-;_-* &quot;-&quot;_F_t_-;_-@_-"/>
    <numFmt numFmtId="198" formatCode="_-* #,##0.00&quot;Ft&quot;_-;\-* #,##0.00&quot;Ft&quot;_-;_-* &quot;-&quot;??&quot;Ft&quot;_-;_-@_-"/>
    <numFmt numFmtId="199" formatCode="_-* #,##0.00_F_t_-;\-* #,##0.00_F_t_-;_-* &quot;-&quot;??_F_t_-;_-@_-"/>
    <numFmt numFmtId="200" formatCode="#,##0&quot; Ft&quot;;\-#,##0&quot; Ft&quot;"/>
    <numFmt numFmtId="201" formatCode="#,##0&quot; Ft&quot;;[Red]\-#,##0&quot; Ft&quot;"/>
    <numFmt numFmtId="202" formatCode="#,##0.00&quot; Ft&quot;;\-#,##0.00&quot; Ft&quot;"/>
    <numFmt numFmtId="203" formatCode="#,##0.00&quot; Ft&quot;;[Red]\-#,##0.00&quot; Ft&quot;"/>
    <numFmt numFmtId="204" formatCode="0__"/>
    <numFmt numFmtId="205" formatCode="#\ ##0"/>
    <numFmt numFmtId="206" formatCode="0.0%"/>
    <numFmt numFmtId="207" formatCode="_-* #,##0.0\ _F_t_-;\-* #,##0.0\ _F_t_-;_-* &quot;-&quot;?\ _F_t_-;_-@_-"/>
    <numFmt numFmtId="208" formatCode="0.0000000000"/>
    <numFmt numFmtId="209" formatCode="0.000000000"/>
    <numFmt numFmtId="210" formatCode="0.00000000"/>
    <numFmt numFmtId="211" formatCode="0.0000000"/>
    <numFmt numFmtId="212" formatCode="&quot;Igen&quot;;&quot;Igen&quot;;&quot;Nem&quot;"/>
    <numFmt numFmtId="213" formatCode="&quot;Igaz&quot;;&quot;Igaz&quot;;&quot;Hamis&quot;"/>
    <numFmt numFmtId="214" formatCode="&quot;Be&quot;;&quot;Be&quot;;&quot;Ki&quot;"/>
    <numFmt numFmtId="215" formatCode="yyyy/mm/dd;@"/>
  </numFmts>
  <fonts count="58">
    <font>
      <sz val="10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0"/>
    </font>
    <font>
      <u val="single"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56">
      <alignment/>
      <protection/>
    </xf>
    <xf numFmtId="0" fontId="4" fillId="0" borderId="0" xfId="56" applyFont="1" applyBorder="1" applyAlignment="1">
      <alignment horizontal="center"/>
      <protection/>
    </xf>
    <xf numFmtId="0" fontId="5" fillId="0" borderId="0" xfId="56" applyFont="1">
      <alignment/>
      <protection/>
    </xf>
    <xf numFmtId="0" fontId="6" fillId="0" borderId="0" xfId="56" applyFont="1" applyBorder="1" applyAlignment="1">
      <alignment horizontal="center" wrapText="1"/>
      <protection/>
    </xf>
    <xf numFmtId="0" fontId="3" fillId="0" borderId="0" xfId="56" applyBorder="1" applyAlignment="1">
      <alignment/>
      <protection/>
    </xf>
    <xf numFmtId="0" fontId="5" fillId="0" borderId="0" xfId="56" applyFont="1" applyBorder="1" applyAlignment="1">
      <alignment/>
      <protection/>
    </xf>
    <xf numFmtId="0" fontId="3" fillId="0" borderId="0" xfId="56" applyFont="1">
      <alignment/>
      <protection/>
    </xf>
    <xf numFmtId="0" fontId="7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left"/>
      <protection/>
    </xf>
    <xf numFmtId="0" fontId="3" fillId="0" borderId="0" xfId="57" applyFont="1" applyAlignment="1">
      <alignment horizontal="left"/>
      <protection/>
    </xf>
    <xf numFmtId="0" fontId="9" fillId="0" borderId="0" xfId="56" applyFont="1">
      <alignment/>
      <protection/>
    </xf>
    <xf numFmtId="0" fontId="3" fillId="0" borderId="0" xfId="57">
      <alignment/>
      <protection/>
    </xf>
    <xf numFmtId="0" fontId="3" fillId="0" borderId="0" xfId="56" applyFont="1" applyBorder="1" applyAlignment="1">
      <alignment/>
      <protection/>
    </xf>
    <xf numFmtId="0" fontId="3" fillId="0" borderId="0" xfId="56" applyFont="1" applyFill="1" applyBorder="1" applyAlignment="1">
      <alignment/>
      <protection/>
    </xf>
    <xf numFmtId="0" fontId="12" fillId="0" borderId="10" xfId="56" applyFont="1" applyBorder="1" applyAlignment="1">
      <alignment horizontal="center" wrapText="1"/>
      <protection/>
    </xf>
    <xf numFmtId="164" fontId="8" fillId="0" borderId="11" xfId="40" applyNumberFormat="1" applyFont="1" applyBorder="1" applyAlignment="1" applyProtection="1">
      <alignment/>
      <protection/>
    </xf>
    <xf numFmtId="164" fontId="13" fillId="0" borderId="12" xfId="40" applyNumberFormat="1" applyFont="1" applyBorder="1" applyAlignment="1" applyProtection="1">
      <alignment horizontal="right"/>
      <protection/>
    </xf>
    <xf numFmtId="0" fontId="10" fillId="0" borderId="13" xfId="56" applyFont="1" applyBorder="1" applyAlignment="1">
      <alignment horizontal="left"/>
      <protection/>
    </xf>
    <xf numFmtId="0" fontId="10" fillId="0" borderId="0" xfId="56" applyFont="1" applyBorder="1" applyAlignment="1">
      <alignment horizontal="left"/>
      <protection/>
    </xf>
    <xf numFmtId="0" fontId="10" fillId="0" borderId="14" xfId="56" applyFont="1" applyBorder="1" applyAlignment="1">
      <alignment horizontal="left"/>
      <protection/>
    </xf>
    <xf numFmtId="164" fontId="13" fillId="0" borderId="14" xfId="40" applyNumberFormat="1" applyFont="1" applyBorder="1" applyAlignment="1" applyProtection="1">
      <alignment horizontal="right"/>
      <protection locked="0"/>
    </xf>
    <xf numFmtId="164" fontId="13" fillId="0" borderId="12" xfId="40" applyNumberFormat="1" applyFont="1" applyBorder="1" applyAlignment="1" applyProtection="1">
      <alignment/>
      <protection locked="0"/>
    </xf>
    <xf numFmtId="164" fontId="13" fillId="0" borderId="15" xfId="40" applyNumberFormat="1" applyFont="1" applyBorder="1" applyAlignment="1" applyProtection="1">
      <alignment horizontal="right"/>
      <protection/>
    </xf>
    <xf numFmtId="0" fontId="11" fillId="0" borderId="16" xfId="56" applyFont="1" applyBorder="1" applyAlignment="1">
      <alignment horizontal="left"/>
      <protection/>
    </xf>
    <xf numFmtId="0" fontId="10" fillId="0" borderId="14" xfId="56" applyFont="1" applyBorder="1" applyAlignment="1">
      <alignment/>
      <protection/>
    </xf>
    <xf numFmtId="164" fontId="13" fillId="0" borderId="15" xfId="40" applyNumberFormat="1" applyFont="1" applyBorder="1" applyAlignment="1" applyProtection="1">
      <alignment horizontal="right"/>
      <protection locked="0"/>
    </xf>
    <xf numFmtId="164" fontId="13" fillId="0" borderId="17" xfId="40" applyNumberFormat="1" applyFont="1" applyBorder="1" applyAlignment="1" applyProtection="1">
      <alignment horizontal="right"/>
      <protection/>
    </xf>
    <xf numFmtId="164" fontId="13" fillId="0" borderId="10" xfId="40" applyNumberFormat="1" applyFont="1" applyBorder="1" applyAlignment="1" applyProtection="1">
      <alignment horizontal="right"/>
      <protection locked="0"/>
    </xf>
    <xf numFmtId="0" fontId="10" fillId="0" borderId="13" xfId="56" applyFont="1" applyBorder="1" applyAlignment="1">
      <alignment/>
      <protection/>
    </xf>
    <xf numFmtId="0" fontId="10" fillId="0" borderId="0" xfId="56" applyFont="1" applyBorder="1" applyAlignment="1">
      <alignment/>
      <protection/>
    </xf>
    <xf numFmtId="164" fontId="13" fillId="0" borderId="18" xfId="40" applyNumberFormat="1" applyFont="1" applyBorder="1" applyAlignment="1" applyProtection="1">
      <alignment horizontal="right"/>
      <protection locked="0"/>
    </xf>
    <xf numFmtId="164" fontId="13" fillId="0" borderId="19" xfId="40" applyNumberFormat="1" applyFont="1" applyBorder="1" applyAlignment="1" applyProtection="1">
      <alignment horizontal="right"/>
      <protection locked="0"/>
    </xf>
    <xf numFmtId="0" fontId="10" fillId="0" borderId="10" xfId="56" applyFont="1" applyBorder="1">
      <alignment/>
      <protection/>
    </xf>
    <xf numFmtId="164" fontId="13" fillId="0" borderId="20" xfId="40" applyNumberFormat="1" applyFont="1" applyBorder="1" applyAlignment="1" applyProtection="1">
      <alignment horizontal="right"/>
      <protection locked="0"/>
    </xf>
    <xf numFmtId="164" fontId="13" fillId="0" borderId="12" xfId="40" applyNumberFormat="1" applyFont="1" applyBorder="1" applyAlignment="1" applyProtection="1">
      <alignment horizontal="right"/>
      <protection locked="0"/>
    </xf>
    <xf numFmtId="0" fontId="10" fillId="0" borderId="21" xfId="56" applyFont="1" applyBorder="1" applyAlignment="1">
      <alignment/>
      <protection/>
    </xf>
    <xf numFmtId="0" fontId="3" fillId="0" borderId="22" xfId="56" applyFont="1" applyBorder="1" applyAlignment="1">
      <alignment/>
      <protection/>
    </xf>
    <xf numFmtId="0" fontId="3" fillId="0" borderId="12" xfId="56" applyFont="1" applyBorder="1" applyAlignment="1">
      <alignment/>
      <protection/>
    </xf>
    <xf numFmtId="0" fontId="10" fillId="0" borderId="23" xfId="56" applyFont="1" applyBorder="1" applyAlignment="1">
      <alignment horizontal="left"/>
      <protection/>
    </xf>
    <xf numFmtId="0" fontId="10" fillId="0" borderId="24" xfId="56" applyFont="1" applyBorder="1" applyAlignment="1">
      <alignment horizontal="left"/>
      <protection/>
    </xf>
    <xf numFmtId="0" fontId="10" fillId="0" borderId="20" xfId="56" applyFont="1" applyBorder="1" applyAlignment="1">
      <alignment horizontal="left"/>
      <protection/>
    </xf>
    <xf numFmtId="0" fontId="15" fillId="0" borderId="0" xfId="56" applyFont="1">
      <alignment/>
      <protection/>
    </xf>
    <xf numFmtId="0" fontId="3" fillId="0" borderId="12" xfId="56" applyBorder="1">
      <alignment/>
      <protection/>
    </xf>
    <xf numFmtId="164" fontId="13" fillId="0" borderId="19" xfId="40" applyNumberFormat="1" applyFont="1" applyBorder="1" applyAlignment="1" applyProtection="1">
      <alignment horizontal="center"/>
      <protection locked="0"/>
    </xf>
    <xf numFmtId="0" fontId="10" fillId="0" borderId="17" xfId="56" applyFont="1" applyBorder="1" applyAlignment="1">
      <alignment horizontal="left"/>
      <protection/>
    </xf>
    <xf numFmtId="164" fontId="8" fillId="0" borderId="15" xfId="40" applyNumberFormat="1" applyFont="1" applyBorder="1" applyAlignment="1" applyProtection="1">
      <alignment horizontal="right"/>
      <protection/>
    </xf>
    <xf numFmtId="164" fontId="13" fillId="0" borderId="15" xfId="40" applyNumberFormat="1" applyFont="1" applyFill="1" applyBorder="1" applyAlignment="1" applyProtection="1">
      <alignment horizontal="right"/>
      <protection/>
    </xf>
    <xf numFmtId="0" fontId="10" fillId="0" borderId="18" xfId="56" applyFont="1" applyBorder="1" applyAlignment="1">
      <alignment horizontal="left"/>
      <protection/>
    </xf>
    <xf numFmtId="164" fontId="13" fillId="0" borderId="20" xfId="40" applyNumberFormat="1" applyFont="1" applyFill="1" applyBorder="1" applyAlignment="1" applyProtection="1">
      <alignment horizontal="right"/>
      <protection locked="0"/>
    </xf>
    <xf numFmtId="0" fontId="10" fillId="0" borderId="25" xfId="56" applyFont="1" applyBorder="1" applyAlignment="1">
      <alignment horizontal="left"/>
      <protection/>
    </xf>
    <xf numFmtId="0" fontId="10" fillId="0" borderId="15" xfId="56" applyFont="1" applyBorder="1" applyAlignment="1">
      <alignment horizontal="left"/>
      <protection/>
    </xf>
    <xf numFmtId="0" fontId="11" fillId="0" borderId="13" xfId="56" applyFont="1" applyBorder="1" applyAlignment="1">
      <alignment horizontal="left"/>
      <protection/>
    </xf>
    <xf numFmtId="164" fontId="13" fillId="0" borderId="14" xfId="40" applyNumberFormat="1" applyFont="1" applyFill="1" applyBorder="1" applyAlignment="1" applyProtection="1">
      <alignment horizontal="right"/>
      <protection locked="0"/>
    </xf>
    <xf numFmtId="164" fontId="13" fillId="0" borderId="14" xfId="40" applyNumberFormat="1" applyFont="1" applyBorder="1" applyAlignment="1" applyProtection="1">
      <alignment/>
      <protection locked="0"/>
    </xf>
    <xf numFmtId="164" fontId="13" fillId="0" borderId="14" xfId="40" applyNumberFormat="1" applyFont="1" applyBorder="1" applyAlignment="1" applyProtection="1">
      <alignment horizontal="right"/>
      <protection locked="0"/>
    </xf>
    <xf numFmtId="0" fontId="10" fillId="0" borderId="13" xfId="56" applyFont="1" applyBorder="1">
      <alignment/>
      <protection/>
    </xf>
    <xf numFmtId="0" fontId="10" fillId="0" borderId="0" xfId="56" applyFont="1" applyBorder="1">
      <alignment/>
      <protection/>
    </xf>
    <xf numFmtId="0" fontId="10" fillId="0" borderId="14" xfId="56" applyFont="1" applyBorder="1">
      <alignment/>
      <protection/>
    </xf>
    <xf numFmtId="164" fontId="13" fillId="0" borderId="14" xfId="40" applyNumberFormat="1" applyFont="1" applyFill="1" applyBorder="1" applyAlignment="1" applyProtection="1">
      <alignment horizontal="right"/>
      <protection locked="0"/>
    </xf>
    <xf numFmtId="164" fontId="13" fillId="0" borderId="18" xfId="40" applyNumberFormat="1" applyFont="1" applyFill="1" applyBorder="1" applyAlignment="1" applyProtection="1">
      <alignment horizontal="right"/>
      <protection locked="0"/>
    </xf>
    <xf numFmtId="0" fontId="3" fillId="0" borderId="12" xfId="57" applyBorder="1" applyAlignment="1">
      <alignment horizontal="left"/>
      <protection/>
    </xf>
    <xf numFmtId="0" fontId="3" fillId="0" borderId="0" xfId="57" applyAlignment="1">
      <alignment/>
      <protection/>
    </xf>
    <xf numFmtId="164" fontId="8" fillId="0" borderId="11" xfId="40" applyNumberFormat="1" applyFont="1" applyBorder="1" applyAlignment="1" applyProtection="1">
      <alignment horizontal="right"/>
      <protection/>
    </xf>
    <xf numFmtId="164" fontId="8" fillId="0" borderId="12" xfId="40" applyNumberFormat="1" applyFont="1" applyBorder="1" applyAlignment="1" applyProtection="1">
      <alignment horizontal="right"/>
      <protection/>
    </xf>
    <xf numFmtId="0" fontId="3" fillId="0" borderId="25" xfId="57" applyBorder="1" applyAlignment="1">
      <alignment horizontal="left"/>
      <protection/>
    </xf>
    <xf numFmtId="0" fontId="3" fillId="0" borderId="15" xfId="57" applyBorder="1" applyAlignment="1">
      <alignment horizontal="left"/>
      <protection/>
    </xf>
    <xf numFmtId="164" fontId="13" fillId="0" borderId="10" xfId="40" applyNumberFormat="1" applyFont="1" applyFill="1" applyBorder="1" applyAlignment="1" applyProtection="1">
      <alignment horizontal="right"/>
      <protection locked="0"/>
    </xf>
    <xf numFmtId="164" fontId="13" fillId="0" borderId="19" xfId="40" applyNumberFormat="1" applyFont="1" applyFill="1" applyBorder="1" applyAlignment="1" applyProtection="1">
      <alignment horizontal="right"/>
      <protection locked="0"/>
    </xf>
    <xf numFmtId="164" fontId="13" fillId="0" borderId="17" xfId="40" applyNumberFormat="1" applyFont="1" applyFill="1" applyBorder="1" applyAlignment="1" applyProtection="1">
      <alignment horizontal="right"/>
      <protection locked="0"/>
    </xf>
    <xf numFmtId="164" fontId="13" fillId="0" borderId="20" xfId="40" applyNumberFormat="1" applyFont="1" applyBorder="1" applyAlignment="1" applyProtection="1">
      <alignment horizontal="right"/>
      <protection locked="0"/>
    </xf>
    <xf numFmtId="0" fontId="9" fillId="0" borderId="0" xfId="56" applyFont="1">
      <alignment/>
      <protection/>
    </xf>
    <xf numFmtId="0" fontId="10" fillId="0" borderId="0" xfId="56" applyFont="1" applyAlignment="1">
      <alignment horizontal="left"/>
      <protection/>
    </xf>
    <xf numFmtId="0" fontId="3" fillId="0" borderId="0" xfId="56" applyProtection="1">
      <alignment/>
      <protection locked="0"/>
    </xf>
    <xf numFmtId="0" fontId="4" fillId="0" borderId="0" xfId="56" applyFont="1" applyBorder="1" applyAlignment="1" applyProtection="1">
      <alignment horizontal="left"/>
      <protection/>
    </xf>
    <xf numFmtId="0" fontId="3" fillId="0" borderId="0" xfId="56" applyAlignment="1">
      <alignment/>
      <protection/>
    </xf>
    <xf numFmtId="0" fontId="3" fillId="0" borderId="0" xfId="56" applyFont="1" applyProtection="1">
      <alignment/>
      <protection/>
    </xf>
    <xf numFmtId="0" fontId="3" fillId="0" borderId="0" xfId="56" applyFont="1" applyProtection="1">
      <alignment/>
      <protection locked="0"/>
    </xf>
    <xf numFmtId="0" fontId="18" fillId="0" borderId="0" xfId="56" applyFont="1" applyProtection="1">
      <alignment/>
      <protection locked="0"/>
    </xf>
    <xf numFmtId="0" fontId="15" fillId="0" borderId="0" xfId="56" applyFont="1" applyBorder="1" applyAlignment="1" applyProtection="1">
      <alignment/>
      <protection/>
    </xf>
    <xf numFmtId="0" fontId="17" fillId="0" borderId="0" xfId="56" applyFont="1" applyBorder="1" applyAlignment="1" applyProtection="1">
      <alignment/>
      <protection/>
    </xf>
    <xf numFmtId="0" fontId="13" fillId="0" borderId="0" xfId="56" applyFont="1" applyAlignment="1">
      <alignment/>
      <protection/>
    </xf>
    <xf numFmtId="0" fontId="13" fillId="0" borderId="0" xfId="56" applyFont="1" applyProtection="1">
      <alignment/>
      <protection locked="0"/>
    </xf>
    <xf numFmtId="0" fontId="5" fillId="0" borderId="0" xfId="56" applyFont="1" applyProtection="1">
      <alignment/>
      <protection locked="0"/>
    </xf>
    <xf numFmtId="0" fontId="13" fillId="0" borderId="0" xfId="56" applyFont="1" applyBorder="1" applyAlignment="1" applyProtection="1">
      <alignment/>
      <protection/>
    </xf>
    <xf numFmtId="0" fontId="13" fillId="0" borderId="0" xfId="56" applyFont="1" applyProtection="1">
      <alignment/>
      <protection/>
    </xf>
    <xf numFmtId="0" fontId="3" fillId="0" borderId="0" xfId="56" applyFont="1" applyProtection="1">
      <alignment/>
      <protection locked="0"/>
    </xf>
    <xf numFmtId="0" fontId="10" fillId="0" borderId="0" xfId="56" applyFont="1" applyProtection="1">
      <alignment/>
      <protection locked="0"/>
    </xf>
    <xf numFmtId="0" fontId="19" fillId="0" borderId="26" xfId="56" applyFont="1" applyBorder="1" applyAlignment="1" applyProtection="1">
      <alignment horizontal="center"/>
      <protection locked="0"/>
    </xf>
    <xf numFmtId="0" fontId="19" fillId="0" borderId="18" xfId="56" applyFont="1" applyBorder="1" applyAlignment="1" applyProtection="1">
      <alignment horizontal="center"/>
      <protection locked="0"/>
    </xf>
    <xf numFmtId="0" fontId="15" fillId="0" borderId="27" xfId="56" applyFont="1" applyBorder="1" applyAlignment="1" applyProtection="1">
      <alignment horizontal="center"/>
      <protection/>
    </xf>
    <xf numFmtId="0" fontId="15" fillId="0" borderId="28" xfId="56" applyFont="1" applyBorder="1" applyAlignment="1" applyProtection="1">
      <alignment horizontal="center"/>
      <protection/>
    </xf>
    <xf numFmtId="0" fontId="15" fillId="0" borderId="29" xfId="56" applyFont="1" applyBorder="1" applyAlignment="1" applyProtection="1">
      <alignment horizontal="center"/>
      <protection/>
    </xf>
    <xf numFmtId="3" fontId="9" fillId="0" borderId="17" xfId="56" applyNumberFormat="1" applyFont="1" applyFill="1" applyBorder="1" applyAlignment="1" applyProtection="1">
      <alignment horizontal="right"/>
      <protection/>
    </xf>
    <xf numFmtId="3" fontId="9" fillId="0" borderId="19" xfId="56" applyNumberFormat="1" applyFont="1" applyFill="1" applyBorder="1" applyAlignment="1" applyProtection="1">
      <alignment horizontal="right"/>
      <protection locked="0"/>
    </xf>
    <xf numFmtId="3" fontId="9" fillId="0" borderId="17" xfId="56" applyNumberFormat="1" applyFont="1" applyFill="1" applyBorder="1" applyAlignment="1" applyProtection="1">
      <alignment horizontal="right"/>
      <protection locked="0"/>
    </xf>
    <xf numFmtId="0" fontId="20" fillId="0" borderId="30" xfId="56" applyFont="1" applyBorder="1" applyAlignment="1" applyProtection="1">
      <alignment horizontal="left"/>
      <protection locked="0"/>
    </xf>
    <xf numFmtId="0" fontId="20" fillId="0" borderId="25" xfId="56" applyFont="1" applyBorder="1" applyAlignment="1" applyProtection="1">
      <alignment horizontal="left"/>
      <protection locked="0"/>
    </xf>
    <xf numFmtId="0" fontId="20" fillId="0" borderId="15" xfId="56" applyFont="1" applyBorder="1" applyAlignment="1" applyProtection="1">
      <alignment horizontal="left"/>
      <protection locked="0"/>
    </xf>
    <xf numFmtId="3" fontId="9" fillId="0" borderId="15" xfId="56" applyNumberFormat="1" applyFont="1" applyFill="1" applyBorder="1" applyAlignment="1" applyProtection="1">
      <alignment horizontal="right"/>
      <protection/>
    </xf>
    <xf numFmtId="0" fontId="20" fillId="0" borderId="31" xfId="56" applyFont="1" applyBorder="1" applyAlignment="1" applyProtection="1">
      <alignment horizontal="left"/>
      <protection locked="0"/>
    </xf>
    <xf numFmtId="0" fontId="20" fillId="0" borderId="0" xfId="56" applyFont="1" applyBorder="1" applyAlignment="1" applyProtection="1">
      <alignment horizontal="left"/>
      <protection locked="0"/>
    </xf>
    <xf numFmtId="0" fontId="20" fillId="0" borderId="14" xfId="56" applyFont="1" applyBorder="1" applyAlignment="1" applyProtection="1">
      <alignment horizontal="left"/>
      <protection locked="0"/>
    </xf>
    <xf numFmtId="3" fontId="9" fillId="0" borderId="10" xfId="56" applyNumberFormat="1" applyFont="1" applyFill="1" applyBorder="1" applyAlignment="1" applyProtection="1">
      <alignment horizontal="right"/>
      <protection/>
    </xf>
    <xf numFmtId="3" fontId="9" fillId="0" borderId="10" xfId="56" applyNumberFormat="1" applyFont="1" applyFill="1" applyBorder="1" applyAlignment="1" applyProtection="1">
      <alignment horizontal="right"/>
      <protection locked="0"/>
    </xf>
    <xf numFmtId="3" fontId="9" fillId="0" borderId="18" xfId="56" applyNumberFormat="1" applyFont="1" applyFill="1" applyBorder="1" applyAlignment="1" applyProtection="1">
      <alignment horizontal="right"/>
      <protection/>
    </xf>
    <xf numFmtId="0" fontId="9" fillId="0" borderId="18" xfId="56" applyFont="1" applyFill="1" applyBorder="1" applyAlignment="1" applyProtection="1">
      <alignment horizontal="right"/>
      <protection locked="0"/>
    </xf>
    <xf numFmtId="3" fontId="9" fillId="0" borderId="18" xfId="56" applyNumberFormat="1" applyFont="1" applyFill="1" applyBorder="1" applyAlignment="1" applyProtection="1">
      <alignment horizontal="right"/>
      <protection locked="0"/>
    </xf>
    <xf numFmtId="3" fontId="9" fillId="0" borderId="19" xfId="56" applyNumberFormat="1" applyFont="1" applyFill="1" applyBorder="1" applyAlignment="1" applyProtection="1">
      <alignment horizontal="right"/>
      <protection/>
    </xf>
    <xf numFmtId="0" fontId="9" fillId="0" borderId="19" xfId="56" applyFont="1" applyFill="1" applyBorder="1" applyAlignment="1" applyProtection="1">
      <alignment horizontal="right"/>
      <protection locked="0"/>
    </xf>
    <xf numFmtId="0" fontId="9" fillId="0" borderId="10" xfId="56" applyFont="1" applyFill="1" applyBorder="1" applyAlignment="1" applyProtection="1">
      <alignment horizontal="right"/>
      <protection locked="0"/>
    </xf>
    <xf numFmtId="0" fontId="9" fillId="0" borderId="18" xfId="56" applyFont="1" applyFill="1" applyBorder="1" applyAlignment="1" applyProtection="1">
      <alignment horizontal="right"/>
      <protection locked="0"/>
    </xf>
    <xf numFmtId="0" fontId="9" fillId="0" borderId="19" xfId="56" applyFont="1" applyFill="1" applyBorder="1" applyAlignment="1" applyProtection="1">
      <alignment horizontal="right"/>
      <protection locked="0"/>
    </xf>
    <xf numFmtId="3" fontId="9" fillId="0" borderId="17" xfId="56" applyNumberFormat="1" applyFont="1" applyFill="1" applyBorder="1" applyAlignment="1" applyProtection="1">
      <alignment horizontal="right"/>
      <protection/>
    </xf>
    <xf numFmtId="3" fontId="9" fillId="0" borderId="10" xfId="56" applyNumberFormat="1" applyFont="1" applyFill="1" applyBorder="1" applyAlignment="1" applyProtection="1">
      <alignment horizontal="right"/>
      <protection locked="0"/>
    </xf>
    <xf numFmtId="3" fontId="9" fillId="0" borderId="18" xfId="56" applyNumberFormat="1" applyFont="1" applyFill="1" applyBorder="1" applyAlignment="1" applyProtection="1">
      <alignment horizontal="right"/>
      <protection locked="0"/>
    </xf>
    <xf numFmtId="3" fontId="9" fillId="0" borderId="19" xfId="56" applyNumberFormat="1" applyFont="1" applyFill="1" applyBorder="1" applyAlignment="1" applyProtection="1">
      <alignment horizontal="right"/>
      <protection locked="0"/>
    </xf>
    <xf numFmtId="0" fontId="9" fillId="0" borderId="10" xfId="56" applyFont="1" applyFill="1" applyBorder="1" applyAlignment="1" applyProtection="1">
      <alignment horizontal="right"/>
      <protection locked="0"/>
    </xf>
    <xf numFmtId="3" fontId="14" fillId="0" borderId="32" xfId="56" applyNumberFormat="1" applyFont="1" applyFill="1" applyBorder="1" applyAlignment="1" applyProtection="1">
      <alignment horizontal="right"/>
      <protection/>
    </xf>
    <xf numFmtId="3" fontId="3" fillId="0" borderId="17" xfId="56" applyNumberFormat="1" applyFont="1" applyFill="1" applyBorder="1" applyAlignment="1" applyProtection="1">
      <alignment horizontal="right"/>
      <protection/>
    </xf>
    <xf numFmtId="3" fontId="3" fillId="0" borderId="10" xfId="56" applyNumberFormat="1" applyFont="1" applyFill="1" applyBorder="1" applyAlignment="1" applyProtection="1">
      <alignment horizontal="right"/>
      <protection locked="0"/>
    </xf>
    <xf numFmtId="0" fontId="3" fillId="0" borderId="10" xfId="56" applyFont="1" applyFill="1" applyBorder="1" applyAlignment="1" applyProtection="1">
      <alignment horizontal="right"/>
      <protection locked="0"/>
    </xf>
    <xf numFmtId="3" fontId="3" fillId="0" borderId="18" xfId="56" applyNumberFormat="1" applyFont="1" applyFill="1" applyBorder="1" applyAlignment="1" applyProtection="1">
      <alignment horizontal="right"/>
      <protection locked="0"/>
    </xf>
    <xf numFmtId="0" fontId="3" fillId="0" borderId="18" xfId="56" applyFont="1" applyFill="1" applyBorder="1" applyAlignment="1" applyProtection="1">
      <alignment horizontal="right"/>
      <protection locked="0"/>
    </xf>
    <xf numFmtId="0" fontId="3" fillId="0" borderId="19" xfId="56" applyFont="1" applyFill="1" applyBorder="1" applyAlignment="1" applyProtection="1">
      <alignment horizontal="right"/>
      <protection locked="0"/>
    </xf>
    <xf numFmtId="0" fontId="3" fillId="0" borderId="26" xfId="56" applyFont="1" applyFill="1" applyBorder="1" applyAlignment="1" applyProtection="1">
      <alignment horizontal="right"/>
      <protection locked="0"/>
    </xf>
    <xf numFmtId="3" fontId="3" fillId="0" borderId="26" xfId="56" applyNumberFormat="1" applyFont="1" applyFill="1" applyBorder="1" applyAlignment="1" applyProtection="1">
      <alignment horizontal="right"/>
      <protection locked="0"/>
    </xf>
    <xf numFmtId="0" fontId="19" fillId="0" borderId="30" xfId="56" applyFont="1" applyBorder="1" applyAlignment="1" applyProtection="1">
      <alignment horizontal="left"/>
      <protection locked="0"/>
    </xf>
    <xf numFmtId="0" fontId="19" fillId="0" borderId="25" xfId="56" applyFont="1" applyBorder="1" applyAlignment="1" applyProtection="1">
      <alignment horizontal="left"/>
      <protection locked="0"/>
    </xf>
    <xf numFmtId="0" fontId="19" fillId="0" borderId="15" xfId="56" applyFont="1" applyBorder="1" applyAlignment="1" applyProtection="1">
      <alignment horizontal="left"/>
      <protection locked="0"/>
    </xf>
    <xf numFmtId="0" fontId="19" fillId="0" borderId="16" xfId="56" applyFont="1" applyBorder="1" applyProtection="1">
      <alignment/>
      <protection locked="0"/>
    </xf>
    <xf numFmtId="0" fontId="19" fillId="0" borderId="25" xfId="56" applyFont="1" applyBorder="1" applyProtection="1">
      <alignment/>
      <protection locked="0"/>
    </xf>
    <xf numFmtId="0" fontId="19" fillId="0" borderId="15" xfId="56" applyFont="1" applyBorder="1" applyProtection="1">
      <alignment/>
      <protection locked="0"/>
    </xf>
    <xf numFmtId="3" fontId="3" fillId="0" borderId="17" xfId="56" applyNumberFormat="1" applyFill="1" applyBorder="1" applyAlignment="1" applyProtection="1">
      <alignment horizontal="right"/>
      <protection/>
    </xf>
    <xf numFmtId="3" fontId="14" fillId="0" borderId="17" xfId="56" applyNumberFormat="1" applyFont="1" applyFill="1" applyBorder="1" applyAlignment="1" applyProtection="1">
      <alignment horizontal="right"/>
      <protection/>
    </xf>
    <xf numFmtId="0" fontId="9" fillId="0" borderId="17" xfId="56" applyFont="1" applyFill="1" applyBorder="1" applyAlignment="1" applyProtection="1">
      <alignment horizontal="right"/>
      <protection locked="0"/>
    </xf>
    <xf numFmtId="3" fontId="3" fillId="0" borderId="17" xfId="56" applyNumberFormat="1" applyFont="1" applyFill="1" applyBorder="1" applyAlignment="1" applyProtection="1">
      <alignment horizontal="right"/>
      <protection locked="0"/>
    </xf>
    <xf numFmtId="3" fontId="3" fillId="0" borderId="17" xfId="56" applyNumberFormat="1" applyFont="1" applyFill="1" applyBorder="1" applyAlignment="1" applyProtection="1">
      <alignment horizontal="right"/>
      <protection locked="0"/>
    </xf>
    <xf numFmtId="3" fontId="3" fillId="0" borderId="17" xfId="56" applyNumberFormat="1" applyFill="1" applyBorder="1" applyAlignment="1" applyProtection="1">
      <alignment horizontal="right"/>
      <protection locked="0"/>
    </xf>
    <xf numFmtId="3" fontId="3" fillId="0" borderId="17" xfId="56" applyNumberFormat="1" applyFont="1" applyFill="1" applyBorder="1" applyAlignment="1" applyProtection="1">
      <alignment horizontal="right"/>
      <protection/>
    </xf>
    <xf numFmtId="3" fontId="10" fillId="0" borderId="33" xfId="56" applyNumberFormat="1" applyFont="1" applyBorder="1" applyAlignment="1" applyProtection="1">
      <alignment horizontal="left"/>
      <protection locked="0"/>
    </xf>
    <xf numFmtId="3" fontId="10" fillId="0" borderId="23" xfId="56" applyNumberFormat="1" applyFont="1" applyBorder="1" applyAlignment="1" applyProtection="1">
      <alignment horizontal="right"/>
      <protection/>
    </xf>
    <xf numFmtId="0" fontId="10" fillId="0" borderId="20" xfId="56" applyFont="1" applyBorder="1" applyAlignment="1" applyProtection="1">
      <alignment horizontal="right"/>
      <protection locked="0"/>
    </xf>
    <xf numFmtId="3" fontId="17" fillId="0" borderId="10" xfId="56" applyNumberFormat="1" applyFont="1" applyFill="1" applyBorder="1" applyAlignment="1" applyProtection="1">
      <alignment horizontal="right"/>
      <protection/>
    </xf>
    <xf numFmtId="0" fontId="17" fillId="0" borderId="10" xfId="56" applyFont="1" applyFill="1" applyBorder="1" applyAlignment="1" applyProtection="1">
      <alignment horizontal="right"/>
      <protection locked="0"/>
    </xf>
    <xf numFmtId="3" fontId="17" fillId="0" borderId="10" xfId="56" applyNumberFormat="1" applyFont="1" applyFill="1" applyBorder="1" applyAlignment="1" applyProtection="1">
      <alignment horizontal="right"/>
      <protection locked="0"/>
    </xf>
    <xf numFmtId="3" fontId="10" fillId="0" borderId="31" xfId="56" applyNumberFormat="1" applyFont="1" applyBorder="1" applyAlignment="1" applyProtection="1">
      <alignment horizontal="left"/>
      <protection locked="0"/>
    </xf>
    <xf numFmtId="0" fontId="10" fillId="0" borderId="0" xfId="57" applyFont="1" applyBorder="1" applyAlignment="1">
      <alignment horizontal="left"/>
      <protection/>
    </xf>
    <xf numFmtId="0" fontId="10" fillId="0" borderId="14" xfId="57" applyFont="1" applyBorder="1" applyAlignment="1">
      <alignment horizontal="left"/>
      <protection/>
    </xf>
    <xf numFmtId="3" fontId="17" fillId="0" borderId="18" xfId="56" applyNumberFormat="1" applyFont="1" applyFill="1" applyBorder="1" applyAlignment="1" applyProtection="1">
      <alignment horizontal="right"/>
      <protection/>
    </xf>
    <xf numFmtId="0" fontId="10" fillId="0" borderId="18" xfId="56" applyFont="1" applyBorder="1" applyProtection="1">
      <alignment/>
      <protection locked="0"/>
    </xf>
    <xf numFmtId="3" fontId="17" fillId="0" borderId="18" xfId="56" applyNumberFormat="1" applyFont="1" applyFill="1" applyBorder="1" applyAlignment="1" applyProtection="1">
      <alignment horizontal="right"/>
      <protection locked="0"/>
    </xf>
    <xf numFmtId="0" fontId="10" fillId="0" borderId="31" xfId="58" applyFont="1" applyBorder="1">
      <alignment/>
      <protection/>
    </xf>
    <xf numFmtId="0" fontId="10" fillId="0" borderId="0" xfId="58" applyFont="1" applyBorder="1">
      <alignment/>
      <protection/>
    </xf>
    <xf numFmtId="0" fontId="10" fillId="0" borderId="14" xfId="56" applyFont="1" applyBorder="1" applyProtection="1">
      <alignment/>
      <protection locked="0"/>
    </xf>
    <xf numFmtId="0" fontId="17" fillId="0" borderId="18" xfId="56" applyFont="1" applyFill="1" applyBorder="1" applyAlignment="1" applyProtection="1">
      <alignment horizontal="right"/>
      <protection locked="0"/>
    </xf>
    <xf numFmtId="0" fontId="17" fillId="0" borderId="18" xfId="58" applyFont="1" applyFill="1" applyBorder="1">
      <alignment/>
      <protection/>
    </xf>
    <xf numFmtId="0" fontId="17" fillId="0" borderId="18" xfId="56" applyFont="1" applyBorder="1" applyProtection="1">
      <alignment/>
      <protection locked="0"/>
    </xf>
    <xf numFmtId="3" fontId="17" fillId="0" borderId="19" xfId="56" applyNumberFormat="1" applyFont="1" applyFill="1" applyBorder="1" applyAlignment="1" applyProtection="1">
      <alignment horizontal="right"/>
      <protection/>
    </xf>
    <xf numFmtId="0" fontId="17" fillId="0" borderId="19" xfId="56" applyFont="1" applyFill="1" applyBorder="1" applyAlignment="1" applyProtection="1">
      <alignment horizontal="right"/>
      <protection locked="0"/>
    </xf>
    <xf numFmtId="3" fontId="15" fillId="0" borderId="17" xfId="56" applyNumberFormat="1" applyFont="1" applyFill="1" applyBorder="1" applyAlignment="1" applyProtection="1">
      <alignment horizontal="right"/>
      <protection/>
    </xf>
    <xf numFmtId="0" fontId="3" fillId="0" borderId="15" xfId="56" applyFill="1" applyBorder="1" applyAlignment="1" applyProtection="1">
      <alignment horizontal="right"/>
      <protection locked="0"/>
    </xf>
    <xf numFmtId="3" fontId="3" fillId="0" borderId="0" xfId="56" applyNumberFormat="1" applyFont="1" applyProtection="1">
      <alignment/>
      <protection locked="0"/>
    </xf>
    <xf numFmtId="3" fontId="3" fillId="0" borderId="0" xfId="56" applyNumberFormat="1" applyProtection="1">
      <alignment/>
      <protection locked="0"/>
    </xf>
    <xf numFmtId="0" fontId="20" fillId="0" borderId="0" xfId="56" applyFont="1" applyProtection="1">
      <alignment/>
      <protection locked="0"/>
    </xf>
    <xf numFmtId="0" fontId="17" fillId="0" borderId="0" xfId="58">
      <alignment/>
      <protection/>
    </xf>
    <xf numFmtId="0" fontId="17" fillId="0" borderId="0" xfId="58" applyFont="1">
      <alignment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0" fillId="0" borderId="0" xfId="60">
      <alignment/>
      <protection/>
    </xf>
    <xf numFmtId="0" fontId="21" fillId="0" borderId="0" xfId="58" applyFont="1">
      <alignment/>
      <protection/>
    </xf>
    <xf numFmtId="0" fontId="13" fillId="0" borderId="14" xfId="58" applyFont="1" applyBorder="1">
      <alignment/>
      <protection/>
    </xf>
    <xf numFmtId="0" fontId="12" fillId="0" borderId="17" xfId="58" applyFont="1" applyBorder="1">
      <alignment/>
      <protection/>
    </xf>
    <xf numFmtId="0" fontId="9" fillId="0" borderId="17" xfId="58" applyFont="1" applyBorder="1">
      <alignment/>
      <protection/>
    </xf>
    <xf numFmtId="164" fontId="13" fillId="0" borderId="17" xfId="40" applyNumberFormat="1" applyFont="1" applyBorder="1" applyAlignment="1">
      <alignment/>
    </xf>
    <xf numFmtId="0" fontId="9" fillId="0" borderId="17" xfId="58" applyFont="1" applyFill="1" applyBorder="1">
      <alignment/>
      <protection/>
    </xf>
    <xf numFmtId="0" fontId="3" fillId="0" borderId="17" xfId="0" applyFont="1" applyBorder="1" applyAlignment="1">
      <alignment/>
    </xf>
    <xf numFmtId="164" fontId="12" fillId="0" borderId="17" xfId="40" applyNumberFormat="1" applyFont="1" applyBorder="1" applyAlignment="1">
      <alignment/>
    </xf>
    <xf numFmtId="0" fontId="10" fillId="0" borderId="0" xfId="59">
      <alignment/>
      <protection/>
    </xf>
    <xf numFmtId="0" fontId="3" fillId="0" borderId="0" xfId="56" applyFont="1" applyFill="1">
      <alignment/>
      <protection/>
    </xf>
    <xf numFmtId="0" fontId="14" fillId="0" borderId="17" xfId="58" applyFont="1" applyBorder="1">
      <alignment/>
      <protection/>
    </xf>
    <xf numFmtId="0" fontId="14" fillId="0" borderId="10" xfId="58" applyFont="1" applyBorder="1">
      <alignment/>
      <protection/>
    </xf>
    <xf numFmtId="0" fontId="3" fillId="0" borderId="17" xfId="58" applyFont="1" applyBorder="1">
      <alignment/>
      <protection/>
    </xf>
    <xf numFmtId="164" fontId="3" fillId="0" borderId="17" xfId="40" applyNumberFormat="1" applyFont="1" applyFill="1" applyBorder="1" applyAlignment="1">
      <alignment/>
    </xf>
    <xf numFmtId="164" fontId="3" fillId="0" borderId="17" xfId="40" applyNumberFormat="1" applyFont="1" applyBorder="1" applyAlignment="1">
      <alignment/>
    </xf>
    <xf numFmtId="0" fontId="3" fillId="0" borderId="17" xfId="58" applyFont="1" applyFill="1" applyBorder="1">
      <alignment/>
      <protection/>
    </xf>
    <xf numFmtId="164" fontId="3" fillId="0" borderId="18" xfId="40" applyNumberFormat="1" applyFont="1" applyBorder="1" applyAlignment="1">
      <alignment/>
    </xf>
    <xf numFmtId="164" fontId="14" fillId="0" borderId="17" xfId="40" applyNumberFormat="1" applyFont="1" applyBorder="1" applyAlignment="1">
      <alignment/>
    </xf>
    <xf numFmtId="3" fontId="15" fillId="0" borderId="32" xfId="56" applyNumberFormat="1" applyFont="1" applyFill="1" applyBorder="1" applyAlignment="1" applyProtection="1">
      <alignment horizontal="right"/>
      <protection/>
    </xf>
    <xf numFmtId="3" fontId="15" fillId="0" borderId="34" xfId="56" applyNumberFormat="1" applyFont="1" applyFill="1" applyBorder="1" applyAlignment="1" applyProtection="1">
      <alignment horizontal="right"/>
      <protection/>
    </xf>
    <xf numFmtId="3" fontId="15" fillId="0" borderId="26" xfId="56" applyNumberFormat="1" applyFont="1" applyFill="1" applyBorder="1" applyAlignment="1" applyProtection="1">
      <alignment horizontal="right"/>
      <protection/>
    </xf>
    <xf numFmtId="3" fontId="15" fillId="0" borderId="35" xfId="56" applyNumberFormat="1" applyFont="1" applyFill="1" applyBorder="1" applyAlignment="1" applyProtection="1">
      <alignment horizontal="right"/>
      <protection/>
    </xf>
    <xf numFmtId="3" fontId="15" fillId="0" borderId="36" xfId="56" applyNumberFormat="1" applyFont="1" applyFill="1" applyBorder="1" applyAlignment="1" applyProtection="1">
      <alignment horizontal="right"/>
      <protection/>
    </xf>
    <xf numFmtId="174" fontId="20" fillId="0" borderId="37" xfId="56" applyNumberFormat="1" applyFont="1" applyBorder="1" applyAlignment="1" applyProtection="1">
      <alignment horizontal="center"/>
      <protection/>
    </xf>
    <xf numFmtId="3" fontId="15" fillId="0" borderId="37" xfId="56" applyNumberFormat="1" applyFont="1" applyBorder="1" applyAlignment="1" applyProtection="1">
      <alignment horizontal="center"/>
      <protection/>
    </xf>
    <xf numFmtId="0" fontId="10" fillId="0" borderId="0" xfId="60" applyFont="1">
      <alignment/>
      <protection/>
    </xf>
    <xf numFmtId="0" fontId="3" fillId="0" borderId="22" xfId="57" applyBorder="1" applyAlignment="1">
      <alignment horizontal="left"/>
      <protection/>
    </xf>
    <xf numFmtId="0" fontId="11" fillId="0" borderId="21" xfId="56" applyFont="1" applyBorder="1" applyAlignment="1">
      <alignment horizontal="left"/>
      <protection/>
    </xf>
    <xf numFmtId="0" fontId="3" fillId="0" borderId="0" xfId="57" applyAlignment="1">
      <alignment horizontal="right"/>
      <protection/>
    </xf>
    <xf numFmtId="0" fontId="22" fillId="0" borderId="0" xfId="56" applyFont="1">
      <alignment/>
      <protection/>
    </xf>
    <xf numFmtId="164" fontId="13" fillId="0" borderId="14" xfId="40" applyNumberFormat="1" applyFont="1" applyFill="1" applyBorder="1" applyAlignment="1" applyProtection="1">
      <alignment/>
      <protection locked="0"/>
    </xf>
    <xf numFmtId="0" fontId="20" fillId="0" borderId="12" xfId="56" applyFont="1" applyBorder="1" applyAlignment="1" applyProtection="1">
      <alignment horizontal="left"/>
      <protection locked="0"/>
    </xf>
    <xf numFmtId="171" fontId="3" fillId="0" borderId="0" xfId="56" applyNumberFormat="1">
      <alignment/>
      <protection/>
    </xf>
    <xf numFmtId="0" fontId="9" fillId="0" borderId="0" xfId="56" applyFont="1" applyProtection="1">
      <alignment/>
      <protection locked="0"/>
    </xf>
    <xf numFmtId="0" fontId="11" fillId="0" borderId="17" xfId="56" applyFont="1" applyBorder="1" applyAlignment="1">
      <alignment horizontal="left"/>
      <protection/>
    </xf>
    <xf numFmtId="171" fontId="23" fillId="0" borderId="0" xfId="56" applyNumberFormat="1" applyFont="1" applyProtection="1">
      <alignment/>
      <protection locked="0"/>
    </xf>
    <xf numFmtId="164" fontId="8" fillId="0" borderId="15" xfId="40" applyNumberFormat="1" applyFont="1" applyBorder="1" applyAlignment="1" applyProtection="1">
      <alignment/>
      <protection locked="0"/>
    </xf>
    <xf numFmtId="0" fontId="10" fillId="0" borderId="16" xfId="56" applyFont="1" applyBorder="1" applyAlignment="1">
      <alignment/>
      <protection/>
    </xf>
    <xf numFmtId="0" fontId="3" fillId="0" borderId="25" xfId="57" applyBorder="1" applyAlignment="1">
      <alignment/>
      <protection/>
    </xf>
    <xf numFmtId="0" fontId="3" fillId="0" borderId="15" xfId="57" applyBorder="1" applyAlignment="1">
      <alignment/>
      <protection/>
    </xf>
    <xf numFmtId="164" fontId="13" fillId="0" borderId="15" xfId="40" applyNumberFormat="1" applyFont="1" applyBorder="1" applyAlignment="1" applyProtection="1">
      <alignment/>
      <protection locked="0"/>
    </xf>
    <xf numFmtId="164" fontId="13" fillId="0" borderId="15" xfId="40" applyNumberFormat="1" applyFont="1" applyFill="1" applyBorder="1" applyAlignment="1" applyProtection="1">
      <alignment horizontal="right"/>
      <protection locked="0"/>
    </xf>
    <xf numFmtId="0" fontId="3" fillId="0" borderId="14" xfId="57" applyBorder="1" applyAlignment="1">
      <alignment/>
      <protection/>
    </xf>
    <xf numFmtId="164" fontId="13" fillId="0" borderId="12" xfId="40" applyNumberFormat="1" applyFont="1" applyFill="1" applyBorder="1" applyAlignment="1" applyProtection="1">
      <alignment horizontal="right"/>
      <protection locked="0"/>
    </xf>
    <xf numFmtId="0" fontId="16" fillId="0" borderId="13" xfId="56" applyFont="1" applyBorder="1" applyAlignment="1">
      <alignment/>
      <protection/>
    </xf>
    <xf numFmtId="0" fontId="3" fillId="0" borderId="0" xfId="57" applyBorder="1" applyAlignment="1">
      <alignment/>
      <protection/>
    </xf>
    <xf numFmtId="0" fontId="10" fillId="0" borderId="13" xfId="56" applyFont="1" applyFill="1" applyBorder="1" applyAlignment="1">
      <alignment/>
      <protection/>
    </xf>
    <xf numFmtId="164" fontId="13" fillId="0" borderId="12" xfId="40" applyNumberFormat="1" applyFont="1" applyFill="1" applyBorder="1" applyAlignment="1" applyProtection="1">
      <alignment/>
      <protection locked="0"/>
    </xf>
    <xf numFmtId="0" fontId="10" fillId="0" borderId="0" xfId="59" applyFont="1">
      <alignment/>
      <protection/>
    </xf>
    <xf numFmtId="164" fontId="13" fillId="0" borderId="17" xfId="40" applyNumberFormat="1" applyFont="1" applyFill="1" applyBorder="1" applyAlignment="1">
      <alignment/>
    </xf>
    <xf numFmtId="3" fontId="3" fillId="0" borderId="26" xfId="56" applyNumberFormat="1" applyFont="1" applyFill="1" applyBorder="1" applyAlignment="1" applyProtection="1">
      <alignment horizontal="right"/>
      <protection locked="0"/>
    </xf>
    <xf numFmtId="0" fontId="10" fillId="0" borderId="18" xfId="56" applyFont="1" applyBorder="1" applyAlignment="1">
      <alignment horizontal="left"/>
      <protection/>
    </xf>
    <xf numFmtId="0" fontId="11" fillId="0" borderId="17" xfId="56" applyFont="1" applyBorder="1" applyAlignment="1">
      <alignment horizontal="left"/>
      <protection/>
    </xf>
    <xf numFmtId="0" fontId="3" fillId="0" borderId="17" xfId="56" applyFont="1" applyBorder="1" applyAlignment="1">
      <alignment horizontal="left"/>
      <protection/>
    </xf>
    <xf numFmtId="0" fontId="10" fillId="0" borderId="10" xfId="56" applyFont="1" applyBorder="1" applyAlignment="1">
      <alignment/>
      <protection/>
    </xf>
    <xf numFmtId="0" fontId="10" fillId="0" borderId="21" xfId="56" applyFont="1" applyBorder="1" applyAlignment="1">
      <alignment horizontal="left"/>
      <protection/>
    </xf>
    <xf numFmtId="0" fontId="3" fillId="0" borderId="22" xfId="57" applyBorder="1" applyAlignment="1">
      <alignment horizontal="left"/>
      <protection/>
    </xf>
    <xf numFmtId="0" fontId="3" fillId="0" borderId="12" xfId="57" applyBorder="1" applyAlignment="1">
      <alignment horizontal="left"/>
      <protection/>
    </xf>
    <xf numFmtId="0" fontId="11" fillId="0" borderId="16" xfId="56" applyFont="1" applyBorder="1" applyAlignment="1">
      <alignment horizontal="left"/>
      <protection/>
    </xf>
    <xf numFmtId="0" fontId="3" fillId="0" borderId="25" xfId="57" applyBorder="1" applyAlignment="1">
      <alignment horizontal="left"/>
      <protection/>
    </xf>
    <xf numFmtId="0" fontId="3" fillId="0" borderId="15" xfId="57" applyBorder="1" applyAlignment="1">
      <alignment horizontal="left"/>
      <protection/>
    </xf>
    <xf numFmtId="0" fontId="10" fillId="0" borderId="16" xfId="56" applyFont="1" applyBorder="1" applyAlignment="1">
      <alignment/>
      <protection/>
    </xf>
    <xf numFmtId="0" fontId="10" fillId="0" borderId="25" xfId="56" applyFont="1" applyBorder="1" applyAlignment="1">
      <alignment/>
      <protection/>
    </xf>
    <xf numFmtId="0" fontId="10" fillId="0" borderId="23" xfId="56" applyFont="1" applyBorder="1" applyAlignment="1">
      <alignment horizontal="left"/>
      <protection/>
    </xf>
    <xf numFmtId="0" fontId="10" fillId="0" borderId="24" xfId="56" applyFont="1" applyBorder="1" applyAlignment="1">
      <alignment horizontal="left"/>
      <protection/>
    </xf>
    <xf numFmtId="0" fontId="14" fillId="0" borderId="25" xfId="56" applyFont="1" applyBorder="1" applyAlignment="1">
      <alignment horizontal="left"/>
      <protection/>
    </xf>
    <xf numFmtId="0" fontId="14" fillId="0" borderId="15" xfId="56" applyFont="1" applyBorder="1" applyAlignment="1">
      <alignment horizontal="left"/>
      <protection/>
    </xf>
    <xf numFmtId="0" fontId="3" fillId="0" borderId="25" xfId="57" applyFont="1" applyBorder="1" applyAlignment="1">
      <alignment horizontal="left"/>
      <protection/>
    </xf>
    <xf numFmtId="0" fontId="3" fillId="0" borderId="15" xfId="57" applyFont="1" applyBorder="1" applyAlignment="1">
      <alignment horizontal="left"/>
      <protection/>
    </xf>
    <xf numFmtId="0" fontId="3" fillId="0" borderId="25" xfId="57" applyBorder="1" applyAlignment="1">
      <alignment/>
      <protection/>
    </xf>
    <xf numFmtId="0" fontId="3" fillId="0" borderId="15" xfId="57" applyBorder="1" applyAlignment="1">
      <alignment/>
      <protection/>
    </xf>
    <xf numFmtId="0" fontId="10" fillId="0" borderId="13" xfId="56" applyFont="1" applyBorder="1" applyAlignment="1">
      <alignment/>
      <protection/>
    </xf>
    <xf numFmtId="0" fontId="10" fillId="0" borderId="0" xfId="56" applyFont="1" applyBorder="1" applyAlignment="1">
      <alignment/>
      <protection/>
    </xf>
    <xf numFmtId="0" fontId="10" fillId="0" borderId="14" xfId="56" applyFont="1" applyBorder="1" applyAlignment="1">
      <alignment/>
      <protection/>
    </xf>
    <xf numFmtId="0" fontId="10" fillId="0" borderId="18" xfId="56" applyFont="1" applyFill="1" applyBorder="1" applyAlignment="1">
      <alignment horizontal="left"/>
      <protection/>
    </xf>
    <xf numFmtId="0" fontId="10" fillId="0" borderId="17" xfId="56" applyFont="1" applyBorder="1" applyAlignment="1">
      <alignment horizontal="left"/>
      <protection/>
    </xf>
    <xf numFmtId="0" fontId="11" fillId="0" borderId="16" xfId="56" applyFont="1" applyBorder="1" applyAlignment="1">
      <alignment/>
      <protection/>
    </xf>
    <xf numFmtId="0" fontId="3" fillId="0" borderId="0" xfId="57" applyAlignment="1">
      <alignment/>
      <protection/>
    </xf>
    <xf numFmtId="0" fontId="3" fillId="0" borderId="14" xfId="57" applyBorder="1" applyAlignment="1">
      <alignment/>
      <protection/>
    </xf>
    <xf numFmtId="0" fontId="10" fillId="0" borderId="25" xfId="56" applyFont="1" applyBorder="1" applyAlignment="1">
      <alignment horizontal="left"/>
      <protection/>
    </xf>
    <xf numFmtId="0" fontId="10" fillId="0" borderId="15" xfId="56" applyFont="1" applyBorder="1" applyAlignment="1">
      <alignment horizontal="left"/>
      <protection/>
    </xf>
    <xf numFmtId="0" fontId="10" fillId="0" borderId="13" xfId="56" applyFont="1" applyBorder="1" applyAlignment="1">
      <alignment horizontal="left"/>
      <protection/>
    </xf>
    <xf numFmtId="0" fontId="10" fillId="0" borderId="0" xfId="56" applyFont="1" applyBorder="1" applyAlignment="1">
      <alignment horizontal="left"/>
      <protection/>
    </xf>
    <xf numFmtId="0" fontId="10" fillId="0" borderId="14" xfId="56" applyFont="1" applyBorder="1" applyAlignment="1">
      <alignment horizontal="left"/>
      <protection/>
    </xf>
    <xf numFmtId="0" fontId="10" fillId="0" borderId="18" xfId="56" applyFont="1" applyBorder="1" applyAlignment="1">
      <alignment/>
      <protection/>
    </xf>
    <xf numFmtId="0" fontId="3" fillId="0" borderId="18" xfId="56" applyFont="1" applyBorder="1" applyAlignment="1">
      <alignment/>
      <protection/>
    </xf>
    <xf numFmtId="0" fontId="10" fillId="0" borderId="19" xfId="56" applyFont="1" applyBorder="1" applyAlignment="1">
      <alignment/>
      <protection/>
    </xf>
    <xf numFmtId="0" fontId="3" fillId="0" borderId="19" xfId="56" applyFont="1" applyBorder="1" applyAlignment="1">
      <alignment/>
      <protection/>
    </xf>
    <xf numFmtId="0" fontId="11" fillId="0" borderId="17" xfId="56" applyFont="1" applyBorder="1" applyAlignment="1">
      <alignment/>
      <protection/>
    </xf>
    <xf numFmtId="0" fontId="3" fillId="0" borderId="17" xfId="56" applyFont="1" applyBorder="1" applyAlignment="1">
      <alignment/>
      <protection/>
    </xf>
    <xf numFmtId="0" fontId="3" fillId="0" borderId="25" xfId="56" applyFont="1" applyBorder="1" applyAlignment="1">
      <alignment horizontal="left"/>
      <protection/>
    </xf>
    <xf numFmtId="0" fontId="3" fillId="0" borderId="15" xfId="56" applyFont="1" applyBorder="1" applyAlignment="1">
      <alignment horizontal="left"/>
      <protection/>
    </xf>
    <xf numFmtId="0" fontId="11" fillId="0" borderId="25" xfId="56" applyFont="1" applyBorder="1" applyAlignment="1">
      <alignment/>
      <protection/>
    </xf>
    <xf numFmtId="0" fontId="10" fillId="0" borderId="23" xfId="56" applyFont="1" applyBorder="1" applyAlignment="1">
      <alignment/>
      <protection/>
    </xf>
    <xf numFmtId="0" fontId="10" fillId="0" borderId="24" xfId="56" applyFont="1" applyBorder="1" applyAlignment="1">
      <alignment/>
      <protection/>
    </xf>
    <xf numFmtId="0" fontId="10" fillId="0" borderId="22" xfId="56" applyFont="1" applyBorder="1" applyAlignment="1">
      <alignment horizontal="left"/>
      <protection/>
    </xf>
    <xf numFmtId="0" fontId="11" fillId="0" borderId="10" xfId="56" applyFont="1" applyBorder="1" applyAlignment="1">
      <alignment horizontal="center"/>
      <protection/>
    </xf>
    <xf numFmtId="0" fontId="11" fillId="0" borderId="38" xfId="56" applyFont="1" applyBorder="1" applyAlignment="1">
      <alignment horizontal="left"/>
      <protection/>
    </xf>
    <xf numFmtId="0" fontId="11" fillId="0" borderId="32" xfId="56" applyFont="1" applyBorder="1" applyAlignment="1">
      <alignment horizontal="left"/>
      <protection/>
    </xf>
    <xf numFmtId="0" fontId="11" fillId="0" borderId="21" xfId="56" applyFont="1" applyBorder="1" applyAlignment="1">
      <alignment horizontal="left"/>
      <protection/>
    </xf>
    <xf numFmtId="0" fontId="11" fillId="0" borderId="22" xfId="56" applyFont="1" applyBorder="1" applyAlignment="1">
      <alignment horizontal="left"/>
      <protection/>
    </xf>
    <xf numFmtId="0" fontId="11" fillId="0" borderId="12" xfId="56" applyFont="1" applyBorder="1" applyAlignment="1">
      <alignment horizontal="left"/>
      <protection/>
    </xf>
    <xf numFmtId="0" fontId="11" fillId="0" borderId="23" xfId="56" applyFont="1" applyBorder="1" applyAlignment="1">
      <alignment/>
      <protection/>
    </xf>
    <xf numFmtId="0" fontId="3" fillId="0" borderId="24" xfId="57" applyBorder="1" applyAlignment="1">
      <alignment/>
      <protection/>
    </xf>
    <xf numFmtId="0" fontId="3" fillId="0" borderId="20" xfId="57" applyBorder="1" applyAlignment="1">
      <alignment/>
      <protection/>
    </xf>
    <xf numFmtId="0" fontId="3" fillId="0" borderId="32" xfId="56" applyFont="1" applyBorder="1" applyAlignment="1">
      <alignment horizontal="left"/>
      <protection/>
    </xf>
    <xf numFmtId="0" fontId="10" fillId="0" borderId="10" xfId="56" applyFont="1" applyBorder="1" applyAlignment="1">
      <alignment horizontal="left"/>
      <protection/>
    </xf>
    <xf numFmtId="0" fontId="10" fillId="0" borderId="13" xfId="56" applyFont="1" applyFill="1" applyBorder="1" applyAlignment="1">
      <alignment horizontal="left"/>
      <protection/>
    </xf>
    <xf numFmtId="0" fontId="3" fillId="0" borderId="0" xfId="57" applyFill="1" applyBorder="1" applyAlignment="1">
      <alignment horizontal="left"/>
      <protection/>
    </xf>
    <xf numFmtId="0" fontId="3" fillId="0" borderId="14" xfId="57" applyFill="1" applyBorder="1" applyAlignment="1">
      <alignment horizontal="left"/>
      <protection/>
    </xf>
    <xf numFmtId="0" fontId="3" fillId="0" borderId="0" xfId="57" applyBorder="1" applyAlignment="1">
      <alignment horizontal="left"/>
      <protection/>
    </xf>
    <xf numFmtId="0" fontId="3" fillId="0" borderId="14" xfId="57" applyBorder="1" applyAlignment="1">
      <alignment horizontal="left"/>
      <protection/>
    </xf>
    <xf numFmtId="0" fontId="20" fillId="0" borderId="31" xfId="56" applyFont="1" applyBorder="1" applyAlignment="1" applyProtection="1">
      <alignment horizontal="left"/>
      <protection locked="0"/>
    </xf>
    <xf numFmtId="0" fontId="20" fillId="0" borderId="0" xfId="56" applyFont="1" applyBorder="1" applyAlignment="1" applyProtection="1">
      <alignment horizontal="left"/>
      <protection locked="0"/>
    </xf>
    <xf numFmtId="0" fontId="20" fillId="0" borderId="14" xfId="56" applyFont="1" applyBorder="1" applyAlignment="1" applyProtection="1">
      <alignment horizontal="left"/>
      <protection locked="0"/>
    </xf>
    <xf numFmtId="0" fontId="19" fillId="0" borderId="39" xfId="56" applyFont="1" applyBorder="1" applyAlignment="1" applyProtection="1">
      <alignment horizontal="center"/>
      <protection locked="0"/>
    </xf>
    <xf numFmtId="0" fontId="19" fillId="0" borderId="40" xfId="56" applyFont="1" applyBorder="1" applyAlignment="1" applyProtection="1">
      <alignment horizontal="center"/>
      <protection locked="0"/>
    </xf>
    <xf numFmtId="0" fontId="19" fillId="0" borderId="41" xfId="56" applyFont="1" applyBorder="1" applyAlignment="1" applyProtection="1">
      <alignment horizontal="center"/>
      <protection locked="0"/>
    </xf>
    <xf numFmtId="0" fontId="19" fillId="0" borderId="13" xfId="56" applyFont="1" applyBorder="1" applyAlignment="1" applyProtection="1">
      <alignment horizontal="center"/>
      <protection locked="0"/>
    </xf>
    <xf numFmtId="0" fontId="19" fillId="0" borderId="0" xfId="56" applyFont="1" applyBorder="1" applyAlignment="1" applyProtection="1">
      <alignment horizontal="center"/>
      <protection locked="0"/>
    </xf>
    <xf numFmtId="0" fontId="19" fillId="0" borderId="14" xfId="56" applyFont="1" applyBorder="1" applyAlignment="1" applyProtection="1">
      <alignment horizontal="center"/>
      <protection locked="0"/>
    </xf>
    <xf numFmtId="0" fontId="20" fillId="0" borderId="42" xfId="56" applyFont="1" applyBorder="1" applyAlignment="1" applyProtection="1">
      <alignment horizontal="left"/>
      <protection locked="0"/>
    </xf>
    <xf numFmtId="0" fontId="20" fillId="0" borderId="17" xfId="56" applyFont="1" applyBorder="1" applyAlignment="1" applyProtection="1">
      <alignment horizontal="left"/>
      <protection locked="0"/>
    </xf>
    <xf numFmtId="0" fontId="19" fillId="0" borderId="38" xfId="56" applyFont="1" applyBorder="1" applyAlignment="1" applyProtection="1">
      <alignment horizontal="left"/>
      <protection locked="0"/>
    </xf>
    <xf numFmtId="0" fontId="19" fillId="0" borderId="32" xfId="56" applyFont="1" applyBorder="1" applyAlignment="1" applyProtection="1">
      <alignment horizontal="left"/>
      <protection locked="0"/>
    </xf>
    <xf numFmtId="0" fontId="19" fillId="0" borderId="30" xfId="56" applyFont="1" applyBorder="1" applyAlignment="1" applyProtection="1">
      <alignment horizontal="left"/>
      <protection locked="0"/>
    </xf>
    <xf numFmtId="0" fontId="19" fillId="0" borderId="25" xfId="56" applyFont="1" applyBorder="1" applyAlignment="1" applyProtection="1">
      <alignment horizontal="left"/>
      <protection locked="0"/>
    </xf>
    <xf numFmtId="0" fontId="19" fillId="0" borderId="15" xfId="56" applyFont="1" applyBorder="1" applyAlignment="1" applyProtection="1">
      <alignment horizontal="left"/>
      <protection locked="0"/>
    </xf>
    <xf numFmtId="0" fontId="20" fillId="0" borderId="30" xfId="56" applyFont="1" applyBorder="1" applyAlignment="1" applyProtection="1">
      <alignment horizontal="left"/>
      <protection locked="0"/>
    </xf>
    <xf numFmtId="0" fontId="20" fillId="0" borderId="25" xfId="56" applyFont="1" applyBorder="1" applyAlignment="1" applyProtection="1">
      <alignment horizontal="left"/>
      <protection locked="0"/>
    </xf>
    <xf numFmtId="0" fontId="20" fillId="0" borderId="15" xfId="56" applyFont="1" applyBorder="1" applyAlignment="1" applyProtection="1">
      <alignment horizontal="left"/>
      <protection locked="0"/>
    </xf>
    <xf numFmtId="3" fontId="17" fillId="0" borderId="43" xfId="56" applyNumberFormat="1" applyFont="1" applyBorder="1" applyAlignment="1" applyProtection="1">
      <alignment horizontal="left"/>
      <protection locked="0"/>
    </xf>
    <xf numFmtId="0" fontId="17" fillId="0" borderId="22" xfId="57" applyFont="1" applyBorder="1" applyAlignment="1">
      <alignment horizontal="left"/>
      <protection/>
    </xf>
    <xf numFmtId="0" fontId="17" fillId="0" borderId="12" xfId="57" applyFont="1" applyBorder="1" applyAlignment="1">
      <alignment horizontal="left"/>
      <protection/>
    </xf>
    <xf numFmtId="0" fontId="19" fillId="0" borderId="30" xfId="56" applyFont="1" applyBorder="1" applyAlignment="1" applyProtection="1">
      <alignment horizontal="center"/>
      <protection locked="0"/>
    </xf>
    <xf numFmtId="0" fontId="19" fillId="0" borderId="25" xfId="56" applyFont="1" applyBorder="1" applyAlignment="1" applyProtection="1">
      <alignment horizontal="center"/>
      <protection locked="0"/>
    </xf>
    <xf numFmtId="0" fontId="19" fillId="0" borderId="15" xfId="56" applyFont="1" applyBorder="1" applyAlignment="1" applyProtection="1">
      <alignment horizontal="center"/>
      <protection locked="0"/>
    </xf>
    <xf numFmtId="0" fontId="19" fillId="0" borderId="44" xfId="56" applyFont="1" applyBorder="1" applyAlignment="1" applyProtection="1">
      <alignment horizontal="left"/>
      <protection locked="0"/>
    </xf>
    <xf numFmtId="0" fontId="19" fillId="0" borderId="45" xfId="56" applyFont="1" applyBorder="1" applyAlignment="1" applyProtection="1">
      <alignment horizontal="left"/>
      <protection locked="0"/>
    </xf>
    <xf numFmtId="0" fontId="19" fillId="0" borderId="46" xfId="56" applyFont="1" applyBorder="1" applyAlignment="1" applyProtection="1">
      <alignment horizontal="left"/>
      <protection locked="0"/>
    </xf>
    <xf numFmtId="0" fontId="3" fillId="0" borderId="0" xfId="57" applyAlignment="1">
      <alignment horizontal="left"/>
      <protection/>
    </xf>
    <xf numFmtId="0" fontId="20" fillId="0" borderId="47" xfId="56" applyFont="1" applyBorder="1" applyAlignment="1" applyProtection="1">
      <alignment horizontal="left"/>
      <protection locked="0"/>
    </xf>
    <xf numFmtId="0" fontId="20" fillId="0" borderId="24" xfId="56" applyFont="1" applyBorder="1" applyAlignment="1" applyProtection="1">
      <alignment horizontal="left"/>
      <protection locked="0"/>
    </xf>
    <xf numFmtId="0" fontId="20" fillId="0" borderId="20" xfId="56" applyFont="1" applyBorder="1" applyAlignment="1" applyProtection="1">
      <alignment horizontal="left"/>
      <protection locked="0"/>
    </xf>
    <xf numFmtId="0" fontId="20" fillId="0" borderId="48" xfId="56" applyFont="1" applyBorder="1" applyAlignment="1" applyProtection="1">
      <alignment horizontal="left"/>
      <protection locked="0"/>
    </xf>
    <xf numFmtId="0" fontId="20" fillId="0" borderId="18" xfId="56" applyFont="1" applyBorder="1" applyAlignment="1" applyProtection="1">
      <alignment horizontal="left"/>
      <protection locked="0"/>
    </xf>
    <xf numFmtId="0" fontId="19" fillId="0" borderId="42" xfId="56" applyFont="1" applyBorder="1" applyAlignment="1" applyProtection="1">
      <alignment horizontal="left"/>
      <protection locked="0"/>
    </xf>
    <xf numFmtId="0" fontId="19" fillId="0" borderId="17" xfId="56" applyFont="1" applyBorder="1" applyAlignment="1" applyProtection="1">
      <alignment horizontal="left"/>
      <protection locked="0"/>
    </xf>
    <xf numFmtId="0" fontId="17" fillId="0" borderId="28" xfId="56" applyFont="1" applyBorder="1" applyAlignment="1" applyProtection="1">
      <alignment/>
      <protection/>
    </xf>
    <xf numFmtId="0" fontId="10" fillId="0" borderId="28" xfId="57" applyFont="1" applyBorder="1" applyAlignment="1">
      <alignment/>
      <protection/>
    </xf>
    <xf numFmtId="0" fontId="19" fillId="0" borderId="49" xfId="56" applyFont="1" applyBorder="1" applyAlignment="1" applyProtection="1">
      <alignment horizontal="left"/>
      <protection locked="0"/>
    </xf>
    <xf numFmtId="0" fontId="19" fillId="0" borderId="26" xfId="56" applyFont="1" applyBorder="1" applyAlignment="1" applyProtection="1">
      <alignment horizontal="left"/>
      <protection locked="0"/>
    </xf>
    <xf numFmtId="0" fontId="19" fillId="0" borderId="50" xfId="56" applyFont="1" applyBorder="1" applyAlignment="1" applyProtection="1">
      <alignment horizontal="left"/>
      <protection locked="0"/>
    </xf>
    <xf numFmtId="0" fontId="19" fillId="0" borderId="35" xfId="56" applyFont="1" applyBorder="1" applyAlignment="1" applyProtection="1">
      <alignment horizontal="left"/>
      <protection locked="0"/>
    </xf>
    <xf numFmtId="0" fontId="20" fillId="0" borderId="51" xfId="56" applyFont="1" applyBorder="1" applyAlignment="1" applyProtection="1">
      <alignment horizontal="left"/>
      <protection locked="0"/>
    </xf>
    <xf numFmtId="0" fontId="20" fillId="0" borderId="52" xfId="56" applyFont="1" applyBorder="1" applyAlignment="1" applyProtection="1">
      <alignment horizontal="left"/>
      <protection locked="0"/>
    </xf>
    <xf numFmtId="0" fontId="20" fillId="0" borderId="53" xfId="56" applyFont="1" applyBorder="1" applyAlignment="1" applyProtection="1">
      <alignment horizontal="left"/>
      <protection locked="0"/>
    </xf>
    <xf numFmtId="0" fontId="3" fillId="0" borderId="40" xfId="57" applyBorder="1" applyAlignment="1">
      <alignment horizontal="center"/>
      <protection/>
    </xf>
    <xf numFmtId="0" fontId="3" fillId="0" borderId="41" xfId="57" applyBorder="1" applyAlignment="1">
      <alignment horizontal="center"/>
      <protection/>
    </xf>
    <xf numFmtId="0" fontId="3" fillId="0" borderId="13" xfId="57" applyBorder="1" applyAlignment="1">
      <alignment horizontal="center"/>
      <protection/>
    </xf>
    <xf numFmtId="0" fontId="3" fillId="0" borderId="0" xfId="57" applyAlignment="1">
      <alignment horizontal="center"/>
      <protection/>
    </xf>
    <xf numFmtId="0" fontId="3" fillId="0" borderId="14" xfId="57" applyBorder="1" applyAlignment="1">
      <alignment horizontal="center"/>
      <protection/>
    </xf>
    <xf numFmtId="0" fontId="3" fillId="0" borderId="27" xfId="57" applyBorder="1" applyAlignment="1">
      <alignment horizontal="center"/>
      <protection/>
    </xf>
    <xf numFmtId="0" fontId="3" fillId="0" borderId="28" xfId="57" applyBorder="1" applyAlignment="1">
      <alignment horizontal="center"/>
      <protection/>
    </xf>
    <xf numFmtId="0" fontId="3" fillId="0" borderId="29" xfId="57" applyBorder="1" applyAlignment="1">
      <alignment horizontal="center"/>
      <protection/>
    </xf>
    <xf numFmtId="3" fontId="17" fillId="0" borderId="31" xfId="56" applyNumberFormat="1" applyFont="1" applyBorder="1" applyAlignment="1" applyProtection="1">
      <alignment horizontal="left"/>
      <protection locked="0"/>
    </xf>
    <xf numFmtId="0" fontId="17" fillId="0" borderId="0" xfId="57" applyFont="1" applyBorder="1" applyAlignment="1">
      <alignment horizontal="left"/>
      <protection/>
    </xf>
    <xf numFmtId="0" fontId="17" fillId="0" borderId="14" xfId="57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4" xfId="57" applyBorder="1">
      <alignment/>
      <protection/>
    </xf>
    <xf numFmtId="0" fontId="3" fillId="0" borderId="20" xfId="57" applyBorder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7.költségv.táblák" xfId="56"/>
    <cellStyle name="Normál_2011.költségvet.táblák" xfId="57"/>
    <cellStyle name="Normál_2-1, 2-2 melléklet 2006" xfId="58"/>
    <cellStyle name="Normál_Felhalmozás 2010.évi 2.b. tábla" xfId="59"/>
    <cellStyle name="Normál_Felújítás 2010. év 2.a tábl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zoomScale="75" zoomScaleNormal="75" zoomScalePageLayoutView="0" workbookViewId="0" topLeftCell="A1">
      <selection activeCell="H4" sqref="H4"/>
    </sheetView>
  </sheetViews>
  <sheetFormatPr defaultColWidth="9.00390625" defaultRowHeight="12.75"/>
  <cols>
    <col min="1" max="1" width="4.375" style="1" customWidth="1"/>
    <col min="2" max="4" width="9.125" style="1" customWidth="1"/>
    <col min="5" max="5" width="25.25390625" style="1" customWidth="1"/>
    <col min="6" max="7" width="14.875" style="1" customWidth="1"/>
    <col min="8" max="8" width="12.125" style="1" customWidth="1"/>
    <col min="9" max="9" width="15.75390625" style="1" customWidth="1"/>
    <col min="10" max="10" width="13.875" style="1" customWidth="1"/>
    <col min="11" max="11" width="6.375" style="1" customWidth="1"/>
    <col min="12" max="16384" width="9.125" style="1" customWidth="1"/>
  </cols>
  <sheetData>
    <row r="1" spans="2:10" ht="18">
      <c r="B1" s="2"/>
      <c r="C1" s="2"/>
      <c r="D1" s="2"/>
      <c r="E1" s="3" t="s">
        <v>0</v>
      </c>
      <c r="F1" s="3"/>
      <c r="G1" s="3"/>
      <c r="J1" s="3"/>
    </row>
    <row r="2" spans="2:10" ht="18.75">
      <c r="B2" s="4"/>
      <c r="C2" s="5"/>
      <c r="D2" s="5"/>
      <c r="E2" s="6" t="s">
        <v>1</v>
      </c>
      <c r="F2" s="6"/>
      <c r="G2" s="6"/>
      <c r="H2" s="7" t="s">
        <v>294</v>
      </c>
      <c r="J2" s="6"/>
    </row>
    <row r="3" spans="2:8" ht="15.75">
      <c r="B3" s="8"/>
      <c r="C3" s="8"/>
      <c r="D3" s="8"/>
      <c r="E3" s="9" t="s">
        <v>2</v>
      </c>
      <c r="H3" s="10" t="s">
        <v>296</v>
      </c>
    </row>
    <row r="4" spans="2:8" ht="15.75">
      <c r="B4" s="8"/>
      <c r="C4" s="8"/>
      <c r="D4" s="8"/>
      <c r="E4" s="9"/>
      <c r="H4" s="11" t="s">
        <v>4</v>
      </c>
    </row>
    <row r="5" spans="2:13" s="12" customFormat="1" ht="12.75">
      <c r="B5" s="265" t="s">
        <v>5</v>
      </c>
      <c r="C5" s="226"/>
      <c r="D5" s="226"/>
      <c r="E5" s="226"/>
      <c r="F5" s="13" t="s">
        <v>6</v>
      </c>
      <c r="G5" s="13" t="s">
        <v>102</v>
      </c>
      <c r="H5" s="13" t="s">
        <v>103</v>
      </c>
      <c r="I5" s="11" t="s">
        <v>104</v>
      </c>
      <c r="J5" s="13" t="s">
        <v>242</v>
      </c>
      <c r="K5" s="14"/>
      <c r="L5" s="14"/>
      <c r="M5" s="14"/>
    </row>
    <row r="6" spans="2:10" ht="24.75" customHeight="1" thickBot="1">
      <c r="B6" s="266" t="s">
        <v>7</v>
      </c>
      <c r="C6" s="266"/>
      <c r="D6" s="266"/>
      <c r="E6" s="266"/>
      <c r="F6" s="15" t="s">
        <v>8</v>
      </c>
      <c r="G6" s="15" t="s">
        <v>250</v>
      </c>
      <c r="H6" s="15" t="s">
        <v>9</v>
      </c>
      <c r="I6" s="15" t="s">
        <v>10</v>
      </c>
      <c r="J6" s="15" t="s">
        <v>267</v>
      </c>
    </row>
    <row r="7" spans="1:11" ht="16.5" thickBot="1">
      <c r="A7" s="12">
        <v>1</v>
      </c>
      <c r="B7" s="267" t="s">
        <v>11</v>
      </c>
      <c r="C7" s="268"/>
      <c r="D7" s="268"/>
      <c r="E7" s="268"/>
      <c r="F7" s="16">
        <f>F8+F22+F37+F57</f>
        <v>717140</v>
      </c>
      <c r="G7" s="16">
        <f>G8+G22+G37+G57</f>
        <v>755766</v>
      </c>
      <c r="H7" s="16">
        <f>H8+H22+H37+H57</f>
        <v>33713</v>
      </c>
      <c r="I7" s="16">
        <f>I8+I22+I37+I57</f>
        <v>789479</v>
      </c>
      <c r="J7" s="16">
        <f>J8+J22+J37+J57</f>
        <v>437823</v>
      </c>
      <c r="K7" s="202"/>
    </row>
    <row r="8" spans="1:11" ht="15.75">
      <c r="A8" s="12">
        <v>2</v>
      </c>
      <c r="B8" s="269" t="s">
        <v>76</v>
      </c>
      <c r="C8" s="270"/>
      <c r="D8" s="270"/>
      <c r="E8" s="271"/>
      <c r="F8" s="17">
        <f>SUM(F9:F21)</f>
        <v>76539</v>
      </c>
      <c r="G8" s="17">
        <f>SUM(G9:G21)</f>
        <v>77539</v>
      </c>
      <c r="H8" s="17">
        <f>SUM(H9:H21)</f>
        <v>4641</v>
      </c>
      <c r="I8" s="17">
        <f>SUM(I9:I21)</f>
        <v>82180</v>
      </c>
      <c r="J8" s="17">
        <f>SUM(J9:J21)</f>
        <v>49582</v>
      </c>
      <c r="K8" s="202"/>
    </row>
    <row r="9" spans="1:11" ht="15.75">
      <c r="A9" s="12">
        <v>3</v>
      </c>
      <c r="B9" s="251" t="s">
        <v>12</v>
      </c>
      <c r="C9" s="252"/>
      <c r="D9" s="252"/>
      <c r="E9" s="253"/>
      <c r="F9" s="21">
        <v>3113</v>
      </c>
      <c r="G9" s="21">
        <v>3113</v>
      </c>
      <c r="H9" s="53">
        <v>375</v>
      </c>
      <c r="I9" s="21">
        <f>G9+H9</f>
        <v>3488</v>
      </c>
      <c r="J9" s="21">
        <v>1895</v>
      </c>
      <c r="K9" s="202"/>
    </row>
    <row r="10" spans="1:11" ht="15.75">
      <c r="A10" s="12">
        <v>4</v>
      </c>
      <c r="B10" s="251" t="s">
        <v>13</v>
      </c>
      <c r="C10" s="252"/>
      <c r="D10" s="252"/>
      <c r="E10" s="253"/>
      <c r="F10" s="21">
        <v>1131</v>
      </c>
      <c r="G10" s="21">
        <v>1131</v>
      </c>
      <c r="H10" s="21"/>
      <c r="I10" s="21">
        <f aca="true" t="shared" si="0" ref="I10:I21">G10+H10</f>
        <v>1131</v>
      </c>
      <c r="J10" s="21">
        <v>409</v>
      </c>
      <c r="K10" s="202"/>
    </row>
    <row r="11" spans="1:11" ht="15.75">
      <c r="A11" s="12">
        <v>5</v>
      </c>
      <c r="B11" s="251" t="s">
        <v>14</v>
      </c>
      <c r="C11" s="252"/>
      <c r="D11" s="252"/>
      <c r="E11" s="253"/>
      <c r="F11" s="21">
        <v>565</v>
      </c>
      <c r="G11" s="21">
        <v>565</v>
      </c>
      <c r="H11" s="53">
        <v>172</v>
      </c>
      <c r="I11" s="21">
        <f t="shared" si="0"/>
        <v>737</v>
      </c>
      <c r="J11" s="21">
        <v>331</v>
      </c>
      <c r="K11" s="202"/>
    </row>
    <row r="12" spans="1:11" ht="15.75">
      <c r="A12" s="12">
        <v>6</v>
      </c>
      <c r="B12" s="251" t="s">
        <v>15</v>
      </c>
      <c r="C12" s="252"/>
      <c r="D12" s="252"/>
      <c r="E12" s="253"/>
      <c r="F12" s="21">
        <v>1030</v>
      </c>
      <c r="G12" s="21">
        <v>1030</v>
      </c>
      <c r="H12" s="21"/>
      <c r="I12" s="21">
        <f t="shared" si="0"/>
        <v>1030</v>
      </c>
      <c r="J12" s="21">
        <v>609</v>
      </c>
      <c r="K12" s="202"/>
    </row>
    <row r="13" spans="1:13" ht="15.75">
      <c r="A13" s="12">
        <v>7</v>
      </c>
      <c r="B13" s="251" t="s">
        <v>16</v>
      </c>
      <c r="C13" s="252"/>
      <c r="D13" s="252"/>
      <c r="E13" s="253"/>
      <c r="F13" s="21">
        <v>8200</v>
      </c>
      <c r="G13" s="21">
        <v>8200</v>
      </c>
      <c r="H13" s="53">
        <v>186</v>
      </c>
      <c r="I13" s="21">
        <f t="shared" si="0"/>
        <v>8386</v>
      </c>
      <c r="J13" s="21">
        <v>4478</v>
      </c>
      <c r="K13" s="202"/>
      <c r="M13" s="7"/>
    </row>
    <row r="14" spans="1:11" ht="15.75">
      <c r="A14" s="12">
        <v>8</v>
      </c>
      <c r="B14" s="251" t="s">
        <v>17</v>
      </c>
      <c r="C14" s="252"/>
      <c r="D14" s="252"/>
      <c r="E14" s="253"/>
      <c r="F14" s="21">
        <v>6600</v>
      </c>
      <c r="G14" s="21">
        <v>6600</v>
      </c>
      <c r="H14" s="53"/>
      <c r="I14" s="21">
        <f t="shared" si="0"/>
        <v>6600</v>
      </c>
      <c r="J14" s="21">
        <v>5256</v>
      </c>
      <c r="K14" s="202"/>
    </row>
    <row r="15" spans="1:13" ht="15.75">
      <c r="A15" s="12">
        <v>9</v>
      </c>
      <c r="B15" s="18" t="s">
        <v>18</v>
      </c>
      <c r="C15" s="19"/>
      <c r="D15" s="19"/>
      <c r="E15" s="20"/>
      <c r="F15" s="21">
        <v>1756</v>
      </c>
      <c r="G15" s="21">
        <v>1756</v>
      </c>
      <c r="H15" s="53"/>
      <c r="I15" s="21">
        <f t="shared" si="0"/>
        <v>1756</v>
      </c>
      <c r="J15" s="21">
        <v>1155</v>
      </c>
      <c r="K15" s="202"/>
      <c r="M15" s="7"/>
    </row>
    <row r="16" spans="1:11" ht="15.75">
      <c r="A16" s="12">
        <v>10</v>
      </c>
      <c r="B16" s="251" t="s">
        <v>19</v>
      </c>
      <c r="C16" s="252"/>
      <c r="D16" s="252"/>
      <c r="E16" s="253"/>
      <c r="F16" s="21">
        <v>230</v>
      </c>
      <c r="G16" s="21">
        <v>230</v>
      </c>
      <c r="H16" s="53"/>
      <c r="I16" s="21">
        <f t="shared" si="0"/>
        <v>230</v>
      </c>
      <c r="J16" s="21">
        <v>106</v>
      </c>
      <c r="K16" s="202"/>
    </row>
    <row r="17" spans="1:11" ht="15.75">
      <c r="A17" s="12">
        <v>11</v>
      </c>
      <c r="B17" s="251" t="s">
        <v>20</v>
      </c>
      <c r="C17" s="252"/>
      <c r="D17" s="252"/>
      <c r="E17" s="253"/>
      <c r="F17" s="21">
        <v>1020</v>
      </c>
      <c r="G17" s="21">
        <v>1020</v>
      </c>
      <c r="H17" s="53"/>
      <c r="I17" s="21">
        <f t="shared" si="0"/>
        <v>1020</v>
      </c>
      <c r="J17" s="21">
        <v>864</v>
      </c>
      <c r="K17" s="202"/>
    </row>
    <row r="18" spans="1:11" ht="15.75">
      <c r="A18" s="12">
        <v>12</v>
      </c>
      <c r="B18" s="251" t="s">
        <v>21</v>
      </c>
      <c r="C18" s="252"/>
      <c r="D18" s="252"/>
      <c r="E18" s="253"/>
      <c r="F18" s="21">
        <v>5000</v>
      </c>
      <c r="G18" s="21">
        <v>6000</v>
      </c>
      <c r="H18" s="53">
        <v>3500</v>
      </c>
      <c r="I18" s="21">
        <f t="shared" si="0"/>
        <v>9500</v>
      </c>
      <c r="J18" s="21">
        <v>6023</v>
      </c>
      <c r="K18" s="202"/>
    </row>
    <row r="19" spans="1:11" ht="15.75">
      <c r="A19" s="12">
        <v>13</v>
      </c>
      <c r="B19" s="251" t="s">
        <v>22</v>
      </c>
      <c r="C19" s="252"/>
      <c r="D19" s="252"/>
      <c r="E19" s="253"/>
      <c r="F19" s="21">
        <v>33961</v>
      </c>
      <c r="G19" s="21">
        <v>33961</v>
      </c>
      <c r="H19" s="53"/>
      <c r="I19" s="21">
        <f t="shared" si="0"/>
        <v>33961</v>
      </c>
      <c r="J19" s="21">
        <v>19909</v>
      </c>
      <c r="K19" s="202"/>
    </row>
    <row r="20" spans="1:11" ht="15.75">
      <c r="A20" s="12">
        <v>14</v>
      </c>
      <c r="B20" s="251" t="s">
        <v>23</v>
      </c>
      <c r="C20" s="252"/>
      <c r="D20" s="252"/>
      <c r="E20" s="253"/>
      <c r="F20" s="21">
        <v>13933</v>
      </c>
      <c r="G20" s="21">
        <v>13933</v>
      </c>
      <c r="H20" s="53">
        <v>140</v>
      </c>
      <c r="I20" s="21">
        <f t="shared" si="0"/>
        <v>14073</v>
      </c>
      <c r="J20" s="21">
        <v>8279</v>
      </c>
      <c r="K20" s="202"/>
    </row>
    <row r="21" spans="1:11" ht="15.75">
      <c r="A21" s="12">
        <v>15</v>
      </c>
      <c r="B21" s="256" t="s">
        <v>24</v>
      </c>
      <c r="C21" s="256"/>
      <c r="D21" s="256"/>
      <c r="E21" s="256"/>
      <c r="F21" s="22"/>
      <c r="G21" s="22"/>
      <c r="H21" s="217">
        <v>268</v>
      </c>
      <c r="I21" s="21">
        <f t="shared" si="0"/>
        <v>268</v>
      </c>
      <c r="J21" s="22">
        <v>268</v>
      </c>
      <c r="K21" s="202"/>
    </row>
    <row r="22" spans="1:11" ht="15.75">
      <c r="A22" s="12">
        <v>16</v>
      </c>
      <c r="B22" s="222" t="s">
        <v>251</v>
      </c>
      <c r="C22" s="222"/>
      <c r="D22" s="222"/>
      <c r="E22" s="222"/>
      <c r="F22" s="46">
        <f>SUM(F23+F24+F28+F33)</f>
        <v>307722</v>
      </c>
      <c r="G22" s="46">
        <f>SUM(G23+G24+G28+G33)</f>
        <v>307722</v>
      </c>
      <c r="H22" s="46">
        <f>SUM(H23+H24+H28+H33)</f>
        <v>0</v>
      </c>
      <c r="I22" s="46">
        <f>SUM(I23+I24+I28+I33)</f>
        <v>307722</v>
      </c>
      <c r="J22" s="46">
        <f>SUM(J23+J24+J28+J33)</f>
        <v>153781</v>
      </c>
      <c r="K22" s="202"/>
    </row>
    <row r="23" spans="1:11" ht="15.75">
      <c r="A23" s="12">
        <v>17</v>
      </c>
      <c r="B23" s="228" t="s">
        <v>77</v>
      </c>
      <c r="C23" s="260"/>
      <c r="D23" s="260"/>
      <c r="E23" s="261"/>
      <c r="F23" s="26"/>
      <c r="G23" s="26"/>
      <c r="H23" s="26"/>
      <c r="I23" s="26"/>
      <c r="J23" s="26"/>
      <c r="K23" s="202"/>
    </row>
    <row r="24" spans="1:11" ht="15.75">
      <c r="A24" s="12">
        <v>18</v>
      </c>
      <c r="B24" s="246" t="s">
        <v>78</v>
      </c>
      <c r="C24" s="262"/>
      <c r="D24" s="262"/>
      <c r="E24" s="262"/>
      <c r="F24" s="27">
        <f>SUM(F25:F27)</f>
        <v>180300</v>
      </c>
      <c r="G24" s="27">
        <f>SUM(G25:G27)</f>
        <v>180300</v>
      </c>
      <c r="H24" s="27">
        <f>SUM(H25:H27)</f>
        <v>0</v>
      </c>
      <c r="I24" s="27">
        <f>SUM(I25:I27)</f>
        <v>180300</v>
      </c>
      <c r="J24" s="27">
        <f>SUM(J25:J27)</f>
        <v>84613</v>
      </c>
      <c r="K24" s="202"/>
    </row>
    <row r="25" spans="1:11" ht="15.75">
      <c r="A25" s="12">
        <v>19</v>
      </c>
      <c r="B25" s="263" t="s">
        <v>25</v>
      </c>
      <c r="C25" s="264"/>
      <c r="D25" s="264"/>
      <c r="E25" s="264"/>
      <c r="F25" s="28">
        <v>67500</v>
      </c>
      <c r="G25" s="28">
        <v>67500</v>
      </c>
      <c r="H25" s="28"/>
      <c r="I25" s="28">
        <f>G25+H25</f>
        <v>67500</v>
      </c>
      <c r="J25" s="28">
        <v>34956</v>
      </c>
      <c r="K25" s="202"/>
    </row>
    <row r="26" spans="1:11" ht="15.75">
      <c r="A26" s="12">
        <v>20</v>
      </c>
      <c r="B26" s="241" t="s">
        <v>26</v>
      </c>
      <c r="C26" s="242"/>
      <c r="D26" s="242"/>
      <c r="E26" s="242"/>
      <c r="F26" s="31">
        <v>12800</v>
      </c>
      <c r="G26" s="31">
        <v>12800</v>
      </c>
      <c r="H26" s="31"/>
      <c r="I26" s="31">
        <f>G26+H26</f>
        <v>12800</v>
      </c>
      <c r="J26" s="31">
        <v>6298</v>
      </c>
      <c r="K26" s="202"/>
    </row>
    <row r="27" spans="1:11" ht="15.75">
      <c r="A27" s="12">
        <v>21</v>
      </c>
      <c r="B27" s="241" t="s">
        <v>27</v>
      </c>
      <c r="C27" s="242"/>
      <c r="D27" s="242"/>
      <c r="E27" s="242"/>
      <c r="F27" s="32">
        <v>100000</v>
      </c>
      <c r="G27" s="32">
        <v>100000</v>
      </c>
      <c r="H27" s="32"/>
      <c r="I27" s="32">
        <f>G27+H27</f>
        <v>100000</v>
      </c>
      <c r="J27" s="32">
        <v>43359</v>
      </c>
      <c r="K27" s="202"/>
    </row>
    <row r="28" spans="1:11" ht="15.75">
      <c r="A28" s="12">
        <v>22</v>
      </c>
      <c r="B28" s="258" t="s">
        <v>79</v>
      </c>
      <c r="C28" s="259"/>
      <c r="D28" s="259"/>
      <c r="E28" s="259"/>
      <c r="F28" s="23">
        <f>SUM(F29:F32)</f>
        <v>125922</v>
      </c>
      <c r="G28" s="23">
        <f>SUM(G29:G32)</f>
        <v>125922</v>
      </c>
      <c r="H28" s="23">
        <f>SUM(H29:H32)</f>
        <v>0</v>
      </c>
      <c r="I28" s="23">
        <f>SUM(I29:I32)</f>
        <v>125922</v>
      </c>
      <c r="J28" s="23">
        <f>SUM(J29:J32)</f>
        <v>68184</v>
      </c>
      <c r="K28" s="202"/>
    </row>
    <row r="29" spans="1:11" ht="15.75">
      <c r="A29" s="12">
        <v>23</v>
      </c>
      <c r="B29" s="33" t="s">
        <v>28</v>
      </c>
      <c r="C29" s="33"/>
      <c r="D29" s="33"/>
      <c r="E29" s="33"/>
      <c r="F29" s="34">
        <v>41487</v>
      </c>
      <c r="G29" s="34">
        <v>41487</v>
      </c>
      <c r="H29" s="34"/>
      <c r="I29" s="28">
        <f>G29+H29</f>
        <v>41487</v>
      </c>
      <c r="J29" s="34">
        <v>21698</v>
      </c>
      <c r="K29" s="202"/>
    </row>
    <row r="30" spans="1:11" ht="15.75">
      <c r="A30" s="12">
        <v>24</v>
      </c>
      <c r="B30" s="254" t="s">
        <v>29</v>
      </c>
      <c r="C30" s="254"/>
      <c r="D30" s="254"/>
      <c r="E30" s="254"/>
      <c r="F30" s="21">
        <v>60435</v>
      </c>
      <c r="G30" s="21">
        <v>60435</v>
      </c>
      <c r="H30" s="21"/>
      <c r="I30" s="31">
        <f>G30+H30</f>
        <v>60435</v>
      </c>
      <c r="J30" s="21">
        <v>31607</v>
      </c>
      <c r="K30" s="202"/>
    </row>
    <row r="31" spans="1:11" ht="15.75">
      <c r="A31" s="12">
        <v>25</v>
      </c>
      <c r="B31" s="254" t="s">
        <v>30</v>
      </c>
      <c r="C31" s="255"/>
      <c r="D31" s="255"/>
      <c r="E31" s="255"/>
      <c r="F31" s="21">
        <v>24000</v>
      </c>
      <c r="G31" s="21">
        <v>24000</v>
      </c>
      <c r="H31" s="21"/>
      <c r="I31" s="31">
        <f>G31+H31</f>
        <v>24000</v>
      </c>
      <c r="J31" s="21">
        <v>14879</v>
      </c>
      <c r="K31" s="202"/>
    </row>
    <row r="32" spans="1:11" ht="15.75">
      <c r="A32" s="12">
        <v>26</v>
      </c>
      <c r="B32" s="256" t="s">
        <v>31</v>
      </c>
      <c r="C32" s="257"/>
      <c r="D32" s="257"/>
      <c r="E32" s="257"/>
      <c r="F32" s="35"/>
      <c r="G32" s="35"/>
      <c r="H32" s="35"/>
      <c r="I32" s="32">
        <f>G32+H32</f>
        <v>0</v>
      </c>
      <c r="J32" s="35"/>
      <c r="K32" s="202"/>
    </row>
    <row r="33" spans="1:11" ht="15.75">
      <c r="A33" s="12">
        <v>27</v>
      </c>
      <c r="B33" s="36" t="s">
        <v>80</v>
      </c>
      <c r="C33" s="37"/>
      <c r="D33" s="37"/>
      <c r="E33" s="38"/>
      <c r="F33" s="17">
        <f>SUM(F34:F36)</f>
        <v>1500</v>
      </c>
      <c r="G33" s="17">
        <f>SUM(G34:G36)</f>
        <v>1500</v>
      </c>
      <c r="H33" s="17">
        <f>SUM(H34:H36)</f>
        <v>0</v>
      </c>
      <c r="I33" s="17">
        <f>SUM(I34:I36)</f>
        <v>1500</v>
      </c>
      <c r="J33" s="17">
        <f>SUM(J34:J36)</f>
        <v>984</v>
      </c>
      <c r="K33" s="202"/>
    </row>
    <row r="34" spans="1:11" ht="15.75">
      <c r="A34" s="12">
        <v>28</v>
      </c>
      <c r="B34" s="39" t="s">
        <v>32</v>
      </c>
      <c r="C34" s="40"/>
      <c r="D34" s="40"/>
      <c r="E34" s="41"/>
      <c r="F34" s="34">
        <v>1000</v>
      </c>
      <c r="G34" s="34">
        <v>1000</v>
      </c>
      <c r="H34" s="34"/>
      <c r="I34" s="28">
        <f>G34+H34</f>
        <v>1000</v>
      </c>
      <c r="J34" s="34">
        <v>637</v>
      </c>
      <c r="K34" s="202"/>
    </row>
    <row r="35" spans="1:11" ht="15.75">
      <c r="A35" s="12">
        <v>29</v>
      </c>
      <c r="B35" s="251" t="s">
        <v>33</v>
      </c>
      <c r="C35" s="252"/>
      <c r="D35" s="252"/>
      <c r="E35" s="253"/>
      <c r="F35" s="21">
        <v>300</v>
      </c>
      <c r="G35" s="21">
        <v>300</v>
      </c>
      <c r="H35" s="21"/>
      <c r="I35" s="31">
        <f>G35+H35</f>
        <v>300</v>
      </c>
      <c r="J35" s="21">
        <v>184</v>
      </c>
      <c r="K35" s="202"/>
    </row>
    <row r="36" spans="1:11" ht="15.75">
      <c r="A36" s="12">
        <v>30</v>
      </c>
      <c r="B36" s="42" t="s">
        <v>81</v>
      </c>
      <c r="C36" s="11"/>
      <c r="D36" s="11"/>
      <c r="E36" s="43"/>
      <c r="F36" s="44">
        <v>200</v>
      </c>
      <c r="G36" s="44">
        <v>200</v>
      </c>
      <c r="H36" s="44"/>
      <c r="I36" s="32">
        <f>G36+H36</f>
        <v>200</v>
      </c>
      <c r="J36" s="44">
        <v>163</v>
      </c>
      <c r="K36" s="202"/>
    </row>
    <row r="37" spans="1:11" ht="15.75">
      <c r="A37" s="12">
        <v>31</v>
      </c>
      <c r="B37" s="222" t="s">
        <v>34</v>
      </c>
      <c r="C37" s="245"/>
      <c r="D37" s="245"/>
      <c r="E37" s="245"/>
      <c r="F37" s="46">
        <f>F38+F39+F42+F43+F44</f>
        <v>238479</v>
      </c>
      <c r="G37" s="46">
        <f>G38+G39+G42+G43+G44</f>
        <v>277738</v>
      </c>
      <c r="H37" s="46">
        <f>H38+H39+H42+H43+H44+H55</f>
        <v>28131</v>
      </c>
      <c r="I37" s="46">
        <f>I38+I39+I42+I43+I44+I55</f>
        <v>305869</v>
      </c>
      <c r="J37" s="46">
        <f>J38+J39+J42+J43+J44+J55</f>
        <v>190105</v>
      </c>
      <c r="K37" s="202"/>
    </row>
    <row r="38" spans="1:11" ht="15.75">
      <c r="A38" s="12">
        <v>32</v>
      </c>
      <c r="B38" s="222" t="s">
        <v>82</v>
      </c>
      <c r="C38" s="245"/>
      <c r="D38" s="245"/>
      <c r="E38" s="245"/>
      <c r="F38" s="26">
        <v>237004</v>
      </c>
      <c r="G38" s="26">
        <v>237516</v>
      </c>
      <c r="H38" s="26">
        <v>-550</v>
      </c>
      <c r="I38" s="26">
        <f>G38+H38</f>
        <v>236966</v>
      </c>
      <c r="J38" s="26">
        <v>121907</v>
      </c>
      <c r="K38" s="202"/>
    </row>
    <row r="39" spans="1:11" ht="15.75">
      <c r="A39" s="12">
        <v>33</v>
      </c>
      <c r="B39" s="222" t="s">
        <v>83</v>
      </c>
      <c r="C39" s="222"/>
      <c r="D39" s="222"/>
      <c r="E39" s="222"/>
      <c r="F39" s="47">
        <f>SUM(F40:F40)</f>
        <v>0</v>
      </c>
      <c r="G39" s="47">
        <f>SUM(G40:G40)</f>
        <v>0</v>
      </c>
      <c r="H39" s="47">
        <f>SUM(H40:H41)</f>
        <v>704</v>
      </c>
      <c r="I39" s="26">
        <f>G39+H39</f>
        <v>704</v>
      </c>
      <c r="J39" s="47">
        <f>SUM(J40:J41)</f>
        <v>704</v>
      </c>
      <c r="K39" s="202"/>
    </row>
    <row r="40" spans="1:11" ht="15.75">
      <c r="A40" s="12">
        <v>34</v>
      </c>
      <c r="B40" s="221" t="s">
        <v>35</v>
      </c>
      <c r="C40" s="221"/>
      <c r="D40" s="221"/>
      <c r="E40" s="221"/>
      <c r="F40" s="67"/>
      <c r="G40" s="49"/>
      <c r="H40" s="49">
        <v>38</v>
      </c>
      <c r="I40" s="34">
        <f>G40+H40</f>
        <v>38</v>
      </c>
      <c r="J40" s="49">
        <v>38</v>
      </c>
      <c r="K40" s="202"/>
    </row>
    <row r="41" spans="1:11" ht="15" customHeight="1">
      <c r="A41" s="12">
        <v>35</v>
      </c>
      <c r="B41" s="221" t="s">
        <v>269</v>
      </c>
      <c r="C41" s="221"/>
      <c r="D41" s="221"/>
      <c r="E41" s="221"/>
      <c r="F41" s="68"/>
      <c r="G41" s="213"/>
      <c r="H41" s="213">
        <v>666</v>
      </c>
      <c r="I41" s="35">
        <f>G41+H41</f>
        <v>666</v>
      </c>
      <c r="J41" s="213">
        <v>666</v>
      </c>
      <c r="K41" s="202"/>
    </row>
    <row r="42" spans="1:11" ht="15.75">
      <c r="A42" s="12">
        <v>36</v>
      </c>
      <c r="B42" s="24" t="s">
        <v>84</v>
      </c>
      <c r="C42" s="50"/>
      <c r="D42" s="50"/>
      <c r="E42" s="51"/>
      <c r="F42" s="49"/>
      <c r="G42" s="49"/>
      <c r="H42" s="49"/>
      <c r="I42" s="49"/>
      <c r="J42" s="49"/>
      <c r="K42" s="202"/>
    </row>
    <row r="43" spans="1:11" ht="15.75">
      <c r="A43" s="12">
        <v>37</v>
      </c>
      <c r="B43" s="52" t="s">
        <v>85</v>
      </c>
      <c r="C43" s="19"/>
      <c r="D43" s="19"/>
      <c r="E43" s="20"/>
      <c r="F43" s="49"/>
      <c r="G43" s="49"/>
      <c r="H43" s="49"/>
      <c r="I43" s="49"/>
      <c r="J43" s="49"/>
      <c r="K43" s="202"/>
    </row>
    <row r="44" spans="1:11" ht="15.75">
      <c r="A44" s="12">
        <v>38</v>
      </c>
      <c r="B44" s="228" t="s">
        <v>86</v>
      </c>
      <c r="C44" s="249"/>
      <c r="D44" s="249"/>
      <c r="E44" s="250"/>
      <c r="F44" s="23">
        <f>SUM(F45:F54)</f>
        <v>1475</v>
      </c>
      <c r="G44" s="23">
        <v>40222</v>
      </c>
      <c r="H44" s="23">
        <f>SUM(H45:H54)</f>
        <v>25168</v>
      </c>
      <c r="I44" s="23">
        <f>SUM(I45:I54)</f>
        <v>65390</v>
      </c>
      <c r="J44" s="23">
        <f>SUM(J45:J54)</f>
        <v>64685</v>
      </c>
      <c r="K44" s="202"/>
    </row>
    <row r="45" spans="1:11" ht="15.75">
      <c r="A45" s="12">
        <v>39</v>
      </c>
      <c r="B45" s="241" t="s">
        <v>87</v>
      </c>
      <c r="C45" s="242"/>
      <c r="D45" s="242"/>
      <c r="E45" s="243"/>
      <c r="F45" s="53">
        <v>47</v>
      </c>
      <c r="G45" s="53">
        <v>47</v>
      </c>
      <c r="H45" s="53">
        <v>9</v>
      </c>
      <c r="I45" s="53">
        <f>G45+H45</f>
        <v>56</v>
      </c>
      <c r="J45" s="53">
        <v>23</v>
      </c>
      <c r="K45" s="202"/>
    </row>
    <row r="46" spans="1:11" ht="15.75">
      <c r="A46" s="12">
        <v>40</v>
      </c>
      <c r="B46" s="251" t="s">
        <v>36</v>
      </c>
      <c r="C46" s="252"/>
      <c r="D46" s="252"/>
      <c r="E46" s="253"/>
      <c r="F46" s="21">
        <v>1428</v>
      </c>
      <c r="G46" s="21">
        <v>1428</v>
      </c>
      <c r="H46" s="21">
        <v>-9</v>
      </c>
      <c r="I46" s="53">
        <f aca="true" t="shared" si="1" ref="I46:I54">G46+H46</f>
        <v>1419</v>
      </c>
      <c r="J46" s="21">
        <v>747</v>
      </c>
      <c r="K46" s="202"/>
    </row>
    <row r="47" spans="1:11" ht="15.75">
      <c r="A47" s="12">
        <v>41</v>
      </c>
      <c r="B47" s="251" t="s">
        <v>37</v>
      </c>
      <c r="C47" s="252"/>
      <c r="D47" s="252"/>
      <c r="E47" s="253"/>
      <c r="F47" s="21"/>
      <c r="G47" s="21">
        <v>2883</v>
      </c>
      <c r="H47" s="21">
        <v>3021</v>
      </c>
      <c r="I47" s="53">
        <f t="shared" si="1"/>
        <v>5904</v>
      </c>
      <c r="J47" s="21">
        <v>5904</v>
      </c>
      <c r="K47" s="202"/>
    </row>
    <row r="48" spans="1:11" ht="15.75">
      <c r="A48" s="12">
        <v>42</v>
      </c>
      <c r="B48" s="29" t="s">
        <v>38</v>
      </c>
      <c r="C48" s="30"/>
      <c r="D48" s="30"/>
      <c r="E48" s="25"/>
      <c r="F48" s="21"/>
      <c r="G48" s="21">
        <v>354</v>
      </c>
      <c r="H48" s="21">
        <v>265</v>
      </c>
      <c r="I48" s="53">
        <f t="shared" si="1"/>
        <v>619</v>
      </c>
      <c r="J48" s="21">
        <v>619</v>
      </c>
      <c r="K48" s="202"/>
    </row>
    <row r="49" spans="1:11" ht="15.75">
      <c r="A49" s="12">
        <v>43</v>
      </c>
      <c r="B49" s="241" t="s">
        <v>39</v>
      </c>
      <c r="C49" s="242"/>
      <c r="D49" s="242"/>
      <c r="E49" s="243"/>
      <c r="F49" s="21"/>
      <c r="G49" s="21">
        <v>2274</v>
      </c>
      <c r="H49" s="21">
        <v>1840</v>
      </c>
      <c r="I49" s="53">
        <v>4115</v>
      </c>
      <c r="J49" s="21">
        <v>4115</v>
      </c>
      <c r="K49" s="202"/>
    </row>
    <row r="50" spans="1:11" ht="15.75">
      <c r="A50" s="12">
        <v>44</v>
      </c>
      <c r="B50" s="241" t="s">
        <v>40</v>
      </c>
      <c r="C50" s="242"/>
      <c r="D50" s="242"/>
      <c r="E50" s="243"/>
      <c r="F50" s="54"/>
      <c r="G50" s="54">
        <v>4309</v>
      </c>
      <c r="H50" s="54">
        <v>3538</v>
      </c>
      <c r="I50" s="53">
        <f t="shared" si="1"/>
        <v>7847</v>
      </c>
      <c r="J50" s="54">
        <v>7847</v>
      </c>
      <c r="K50" s="202"/>
    </row>
    <row r="51" spans="1:11" ht="15.75">
      <c r="A51" s="12">
        <v>45</v>
      </c>
      <c r="B51" s="241" t="s">
        <v>41</v>
      </c>
      <c r="C51" s="247"/>
      <c r="D51" s="247"/>
      <c r="E51" s="248"/>
      <c r="F51" s="54"/>
      <c r="G51" s="54">
        <v>10959</v>
      </c>
      <c r="H51" s="54"/>
      <c r="I51" s="53">
        <v>10958</v>
      </c>
      <c r="J51" s="200">
        <v>10958</v>
      </c>
      <c r="K51" s="202"/>
    </row>
    <row r="52" spans="1:11" ht="15.75">
      <c r="A52" s="12">
        <v>46</v>
      </c>
      <c r="B52" s="241" t="s">
        <v>257</v>
      </c>
      <c r="C52" s="247"/>
      <c r="D52" s="247"/>
      <c r="E52" s="248"/>
      <c r="F52" s="54"/>
      <c r="G52" s="54">
        <v>7091</v>
      </c>
      <c r="H52" s="54"/>
      <c r="I52" s="53">
        <f t="shared" si="1"/>
        <v>7091</v>
      </c>
      <c r="J52" s="54">
        <v>7091</v>
      </c>
      <c r="K52" s="202"/>
    </row>
    <row r="53" spans="1:11" ht="15.75">
      <c r="A53" s="12">
        <v>47</v>
      </c>
      <c r="B53" s="241" t="s">
        <v>260</v>
      </c>
      <c r="C53" s="247"/>
      <c r="D53" s="247"/>
      <c r="E53" s="248"/>
      <c r="F53" s="54"/>
      <c r="G53" s="54">
        <v>10877</v>
      </c>
      <c r="H53" s="54">
        <v>15734</v>
      </c>
      <c r="I53" s="53">
        <f>G53+H53</f>
        <v>26611</v>
      </c>
      <c r="J53" s="54">
        <v>26611</v>
      </c>
      <c r="K53" s="202"/>
    </row>
    <row r="54" spans="1:11" ht="15.75">
      <c r="A54" s="12">
        <v>48</v>
      </c>
      <c r="B54" s="244" t="s">
        <v>276</v>
      </c>
      <c r="C54" s="244"/>
      <c r="D54" s="244"/>
      <c r="E54" s="244"/>
      <c r="F54" s="54"/>
      <c r="G54" s="54"/>
      <c r="H54" s="54">
        <v>770</v>
      </c>
      <c r="I54" s="53">
        <f t="shared" si="1"/>
        <v>770</v>
      </c>
      <c r="J54" s="54">
        <v>770</v>
      </c>
      <c r="K54" s="202"/>
    </row>
    <row r="55" spans="1:11" ht="15.75">
      <c r="A55" s="12">
        <v>49</v>
      </c>
      <c r="B55" s="207" t="s">
        <v>274</v>
      </c>
      <c r="C55" s="208"/>
      <c r="D55" s="208"/>
      <c r="E55" s="209"/>
      <c r="F55" s="210"/>
      <c r="G55" s="210"/>
      <c r="H55" s="210">
        <f>H56</f>
        <v>2809</v>
      </c>
      <c r="I55" s="210">
        <f>I56</f>
        <v>2809</v>
      </c>
      <c r="J55" s="210">
        <f>J56</f>
        <v>2809</v>
      </c>
      <c r="K55" s="202"/>
    </row>
    <row r="56" spans="1:11" ht="15.75">
      <c r="A56" s="12">
        <v>50</v>
      </c>
      <c r="B56" s="207" t="s">
        <v>275</v>
      </c>
      <c r="C56" s="208"/>
      <c r="D56" s="208"/>
      <c r="E56" s="209"/>
      <c r="F56" s="210"/>
      <c r="G56" s="210"/>
      <c r="H56" s="210">
        <v>2809</v>
      </c>
      <c r="I56" s="211">
        <f>G56+H56</f>
        <v>2809</v>
      </c>
      <c r="J56" s="210">
        <v>2809</v>
      </c>
      <c r="K56" s="202"/>
    </row>
    <row r="57" spans="1:11" ht="15.75">
      <c r="A57" s="12">
        <v>51</v>
      </c>
      <c r="B57" s="246" t="s">
        <v>42</v>
      </c>
      <c r="C57" s="239"/>
      <c r="D57" s="239"/>
      <c r="E57" s="240"/>
      <c r="F57" s="206">
        <f>F58+F82+F86+F87</f>
        <v>94400</v>
      </c>
      <c r="G57" s="206">
        <f>G58+G82+G86+G87</f>
        <v>92767</v>
      </c>
      <c r="H57" s="206">
        <f>H58+H82+H86+H87</f>
        <v>941</v>
      </c>
      <c r="I57" s="206">
        <f>I58+I82+I86+I87</f>
        <v>93708</v>
      </c>
      <c r="J57" s="206">
        <f>J58+J82+J86+J87</f>
        <v>44355</v>
      </c>
      <c r="K57" s="202"/>
    </row>
    <row r="58" spans="1:11" ht="15.75">
      <c r="A58" s="12">
        <v>52</v>
      </c>
      <c r="B58" s="228" t="s">
        <v>88</v>
      </c>
      <c r="C58" s="249"/>
      <c r="D58" s="249"/>
      <c r="E58" s="250"/>
      <c r="F58" s="23">
        <f>SUM(F59:F81)</f>
        <v>94330</v>
      </c>
      <c r="G58" s="23">
        <f>SUM(G59:G81)</f>
        <v>91999</v>
      </c>
      <c r="H58" s="23">
        <f>SUM(H59:H81)</f>
        <v>940</v>
      </c>
      <c r="I58" s="23">
        <f>SUM(I59:I81)</f>
        <v>92939</v>
      </c>
      <c r="J58" s="23">
        <f>SUM(J59:J81)</f>
        <v>43622</v>
      </c>
      <c r="K58" s="202"/>
    </row>
    <row r="59" spans="1:11" ht="15.75">
      <c r="A59" s="12">
        <v>53</v>
      </c>
      <c r="B59" s="39" t="s">
        <v>43</v>
      </c>
      <c r="C59" s="40"/>
      <c r="D59" s="40"/>
      <c r="E59" s="41"/>
      <c r="F59" s="34">
        <v>10164</v>
      </c>
      <c r="G59" s="34">
        <v>10164</v>
      </c>
      <c r="H59" s="34"/>
      <c r="I59" s="28">
        <f>G59+H59</f>
        <v>10164</v>
      </c>
      <c r="J59" s="34">
        <v>5059</v>
      </c>
      <c r="K59" s="202"/>
    </row>
    <row r="60" spans="1:11" ht="15.75">
      <c r="A60" s="12">
        <v>54</v>
      </c>
      <c r="B60" s="18" t="s">
        <v>44</v>
      </c>
      <c r="C60" s="19"/>
      <c r="D60" s="19"/>
      <c r="E60" s="20"/>
      <c r="F60" s="55">
        <v>164</v>
      </c>
      <c r="G60" s="21">
        <v>131</v>
      </c>
      <c r="H60" s="21"/>
      <c r="I60" s="31">
        <f aca="true" t="shared" si="2" ref="I60:I75">G60+H60</f>
        <v>131</v>
      </c>
      <c r="J60" s="53">
        <v>131</v>
      </c>
      <c r="K60" s="202"/>
    </row>
    <row r="61" spans="1:11" ht="15.75">
      <c r="A61" s="12">
        <v>55</v>
      </c>
      <c r="B61" s="18" t="s">
        <v>45</v>
      </c>
      <c r="C61" s="19"/>
      <c r="D61" s="19"/>
      <c r="E61" s="20"/>
      <c r="F61" s="21"/>
      <c r="G61" s="21">
        <v>95</v>
      </c>
      <c r="H61" s="21">
        <v>238</v>
      </c>
      <c r="I61" s="31">
        <f t="shared" si="2"/>
        <v>333</v>
      </c>
      <c r="J61" s="53">
        <v>333</v>
      </c>
      <c r="K61" s="202"/>
    </row>
    <row r="62" spans="1:11" ht="15.75">
      <c r="A62" s="12">
        <v>56</v>
      </c>
      <c r="B62" s="18" t="s">
        <v>46</v>
      </c>
      <c r="C62" s="19"/>
      <c r="D62" s="19"/>
      <c r="E62" s="20"/>
      <c r="F62" s="21">
        <v>10274</v>
      </c>
      <c r="G62" s="21">
        <v>10406</v>
      </c>
      <c r="H62" s="21"/>
      <c r="I62" s="31">
        <f t="shared" si="2"/>
        <v>10406</v>
      </c>
      <c r="J62" s="21">
        <v>4725</v>
      </c>
      <c r="K62" s="202"/>
    </row>
    <row r="63" spans="1:11" ht="15.75">
      <c r="A63" s="12">
        <v>57</v>
      </c>
      <c r="B63" s="18" t="s">
        <v>47</v>
      </c>
      <c r="C63" s="19"/>
      <c r="D63" s="19"/>
      <c r="E63" s="20"/>
      <c r="F63" s="21">
        <v>250</v>
      </c>
      <c r="G63" s="21">
        <v>751</v>
      </c>
      <c r="H63" s="21"/>
      <c r="I63" s="60">
        <f t="shared" si="2"/>
        <v>751</v>
      </c>
      <c r="J63" s="53">
        <v>501</v>
      </c>
      <c r="K63" s="202"/>
    </row>
    <row r="64" spans="1:11" ht="15.75">
      <c r="A64" s="12">
        <v>58</v>
      </c>
      <c r="B64" s="18" t="s">
        <v>48</v>
      </c>
      <c r="C64" s="19"/>
      <c r="D64" s="19"/>
      <c r="E64" s="20"/>
      <c r="F64" s="21">
        <v>3380</v>
      </c>
      <c r="G64" s="21">
        <v>3380</v>
      </c>
      <c r="H64" s="21"/>
      <c r="I64" s="31">
        <f t="shared" si="2"/>
        <v>3380</v>
      </c>
      <c r="J64" s="21">
        <v>2774</v>
      </c>
      <c r="K64" s="202"/>
    </row>
    <row r="65" spans="1:11" ht="15.75">
      <c r="A65" s="12">
        <v>59</v>
      </c>
      <c r="B65" s="56" t="s">
        <v>49</v>
      </c>
      <c r="C65" s="57"/>
      <c r="D65" s="57"/>
      <c r="E65" s="58"/>
      <c r="F65" s="21"/>
      <c r="G65" s="21"/>
      <c r="H65" s="21"/>
      <c r="I65" s="31">
        <f t="shared" si="2"/>
        <v>0</v>
      </c>
      <c r="J65" s="21"/>
      <c r="K65" s="202"/>
    </row>
    <row r="66" spans="1:11" ht="15.75">
      <c r="A66" s="12">
        <v>60</v>
      </c>
      <c r="B66" s="56" t="s">
        <v>50</v>
      </c>
      <c r="C66" s="57"/>
      <c r="D66" s="57"/>
      <c r="E66" s="58"/>
      <c r="F66" s="59">
        <v>8600</v>
      </c>
      <c r="G66" s="59">
        <v>8600</v>
      </c>
      <c r="H66" s="59">
        <v>-475</v>
      </c>
      <c r="I66" s="31">
        <f t="shared" si="2"/>
        <v>8125</v>
      </c>
      <c r="J66" s="59">
        <v>4300</v>
      </c>
      <c r="K66" s="202"/>
    </row>
    <row r="67" spans="1:11" ht="15.75">
      <c r="A67" s="12">
        <v>61</v>
      </c>
      <c r="B67" s="56" t="s">
        <v>51</v>
      </c>
      <c r="C67" s="57"/>
      <c r="D67" s="57"/>
      <c r="E67" s="58"/>
      <c r="F67" s="55">
        <v>6614</v>
      </c>
      <c r="G67" s="55">
        <v>6620</v>
      </c>
      <c r="H67" s="55"/>
      <c r="I67" s="31">
        <f t="shared" si="2"/>
        <v>6620</v>
      </c>
      <c r="J67" s="55">
        <v>3309</v>
      </c>
      <c r="K67" s="202"/>
    </row>
    <row r="68" spans="1:11" ht="15.75">
      <c r="A68" s="12">
        <v>62</v>
      </c>
      <c r="B68" s="56" t="s">
        <v>52</v>
      </c>
      <c r="C68" s="57"/>
      <c r="D68" s="57"/>
      <c r="E68" s="58"/>
      <c r="F68" s="59">
        <v>997</v>
      </c>
      <c r="G68" s="59">
        <v>997</v>
      </c>
      <c r="H68" s="59"/>
      <c r="I68" s="60">
        <f t="shared" si="2"/>
        <v>997</v>
      </c>
      <c r="J68" s="59">
        <v>498</v>
      </c>
      <c r="K68" s="202"/>
    </row>
    <row r="69" spans="1:11" ht="15.75">
      <c r="A69" s="12">
        <v>63</v>
      </c>
      <c r="B69" s="221" t="s">
        <v>280</v>
      </c>
      <c r="C69" s="221"/>
      <c r="D69" s="221"/>
      <c r="E69" s="221"/>
      <c r="F69" s="53">
        <v>210</v>
      </c>
      <c r="G69" s="53">
        <v>210</v>
      </c>
      <c r="H69" s="53"/>
      <c r="I69" s="31">
        <f t="shared" si="2"/>
        <v>210</v>
      </c>
      <c r="J69" s="53">
        <v>210</v>
      </c>
      <c r="K69" s="202"/>
    </row>
    <row r="70" spans="1:11" ht="15.75">
      <c r="A70" s="12">
        <v>64</v>
      </c>
      <c r="B70" s="221" t="s">
        <v>281</v>
      </c>
      <c r="C70" s="221"/>
      <c r="D70" s="221"/>
      <c r="E70" s="221"/>
      <c r="F70" s="53">
        <v>210</v>
      </c>
      <c r="G70" s="53">
        <v>210</v>
      </c>
      <c r="H70" s="53"/>
      <c r="I70" s="31">
        <f t="shared" si="2"/>
        <v>210</v>
      </c>
      <c r="J70" s="53">
        <v>210</v>
      </c>
      <c r="K70" s="202"/>
    </row>
    <row r="71" spans="1:11" ht="15.75">
      <c r="A71" s="12">
        <v>65</v>
      </c>
      <c r="B71" s="18" t="s">
        <v>53</v>
      </c>
      <c r="C71" s="19"/>
      <c r="D71" s="19"/>
      <c r="E71" s="20"/>
      <c r="F71" s="53">
        <v>7091</v>
      </c>
      <c r="G71" s="53"/>
      <c r="H71" s="53"/>
      <c r="I71" s="31">
        <f t="shared" si="2"/>
        <v>0</v>
      </c>
      <c r="J71" s="53"/>
      <c r="K71" s="202"/>
    </row>
    <row r="72" spans="1:11" ht="15.75">
      <c r="A72" s="12">
        <v>66</v>
      </c>
      <c r="B72" s="48" t="s">
        <v>54</v>
      </c>
      <c r="C72" s="48"/>
      <c r="D72" s="48"/>
      <c r="E72" s="48"/>
      <c r="F72" s="53">
        <v>29597</v>
      </c>
      <c r="G72" s="53">
        <v>29597</v>
      </c>
      <c r="H72" s="53"/>
      <c r="I72" s="31">
        <f t="shared" si="2"/>
        <v>29597</v>
      </c>
      <c r="J72" s="53">
        <v>10372</v>
      </c>
      <c r="K72" s="202"/>
    </row>
    <row r="73" spans="1:11" ht="15.75">
      <c r="A73" s="12">
        <v>67</v>
      </c>
      <c r="B73" s="18" t="s">
        <v>55</v>
      </c>
      <c r="C73" s="19"/>
      <c r="D73" s="19"/>
      <c r="E73" s="19"/>
      <c r="F73" s="60">
        <v>11576</v>
      </c>
      <c r="G73" s="60">
        <v>11576</v>
      </c>
      <c r="H73" s="60"/>
      <c r="I73" s="31">
        <f t="shared" si="2"/>
        <v>11576</v>
      </c>
      <c r="J73" s="60">
        <v>4137</v>
      </c>
      <c r="K73" s="202"/>
    </row>
    <row r="74" spans="1:11" ht="15.75">
      <c r="A74" s="12">
        <v>68</v>
      </c>
      <c r="B74" s="251" t="s">
        <v>56</v>
      </c>
      <c r="C74" s="280"/>
      <c r="D74" s="280"/>
      <c r="E74" s="281"/>
      <c r="F74" s="60">
        <v>5203</v>
      </c>
      <c r="G74" s="60">
        <v>5203</v>
      </c>
      <c r="H74" s="60">
        <v>-2809</v>
      </c>
      <c r="I74" s="31">
        <f t="shared" si="2"/>
        <v>2394</v>
      </c>
      <c r="J74" s="60"/>
      <c r="K74" s="202"/>
    </row>
    <row r="75" spans="1:11" ht="15.75">
      <c r="A75" s="12">
        <v>69</v>
      </c>
      <c r="B75" s="277" t="s">
        <v>278</v>
      </c>
      <c r="C75" s="278"/>
      <c r="D75" s="278"/>
      <c r="E75" s="279"/>
      <c r="F75" s="60"/>
      <c r="G75" s="60">
        <v>100</v>
      </c>
      <c r="H75" s="60"/>
      <c r="I75" s="31">
        <f t="shared" si="2"/>
        <v>100</v>
      </c>
      <c r="J75" s="60">
        <v>100</v>
      </c>
      <c r="K75" s="202"/>
    </row>
    <row r="76" spans="1:11" ht="15.75">
      <c r="A76" s="198">
        <v>70</v>
      </c>
      <c r="B76" s="251" t="s">
        <v>262</v>
      </c>
      <c r="C76" s="280"/>
      <c r="D76" s="280"/>
      <c r="E76" s="281"/>
      <c r="F76" s="60"/>
      <c r="G76" s="60">
        <v>465</v>
      </c>
      <c r="H76" s="60"/>
      <c r="I76" s="31">
        <f aca="true" t="shared" si="3" ref="I76:I81">G76+H76</f>
        <v>465</v>
      </c>
      <c r="J76" s="60">
        <v>465</v>
      </c>
      <c r="K76" s="202"/>
    </row>
    <row r="77" spans="1:11" ht="15.75">
      <c r="A77" s="12">
        <v>71</v>
      </c>
      <c r="B77" s="251" t="s">
        <v>263</v>
      </c>
      <c r="C77" s="280"/>
      <c r="D77" s="280"/>
      <c r="E77" s="281"/>
      <c r="F77" s="60"/>
      <c r="G77" s="60">
        <v>3494</v>
      </c>
      <c r="H77" s="60"/>
      <c r="I77" s="31">
        <f t="shared" si="3"/>
        <v>3494</v>
      </c>
      <c r="J77" s="60">
        <v>3494</v>
      </c>
      <c r="K77" s="202"/>
    </row>
    <row r="78" spans="1:11" ht="15.75">
      <c r="A78" s="198">
        <v>72</v>
      </c>
      <c r="B78" s="214" t="s">
        <v>270</v>
      </c>
      <c r="C78" s="215"/>
      <c r="D78" s="215"/>
      <c r="E78" s="212"/>
      <c r="F78" s="60"/>
      <c r="G78" s="60"/>
      <c r="H78" s="60">
        <v>2904</v>
      </c>
      <c r="I78" s="31">
        <f t="shared" si="3"/>
        <v>2904</v>
      </c>
      <c r="J78" s="60">
        <v>2904</v>
      </c>
      <c r="K78" s="202"/>
    </row>
    <row r="79" spans="1:11" ht="15.75">
      <c r="A79" s="198">
        <v>73</v>
      </c>
      <c r="B79" s="216" t="s">
        <v>277</v>
      </c>
      <c r="C79" s="215"/>
      <c r="D79" s="215"/>
      <c r="E79" s="212"/>
      <c r="F79" s="53"/>
      <c r="G79" s="53"/>
      <c r="H79" s="53">
        <v>100</v>
      </c>
      <c r="I79" s="31">
        <f t="shared" si="3"/>
        <v>100</v>
      </c>
      <c r="J79" s="53">
        <v>100</v>
      </c>
      <c r="K79" s="202"/>
    </row>
    <row r="80" spans="1:11" ht="15.75">
      <c r="A80" s="62">
        <v>74</v>
      </c>
      <c r="B80" s="221" t="s">
        <v>282</v>
      </c>
      <c r="C80" s="221"/>
      <c r="D80" s="221"/>
      <c r="E80" s="221"/>
      <c r="F80" s="53"/>
      <c r="G80" s="53"/>
      <c r="H80" s="53">
        <v>683</v>
      </c>
      <c r="I80" s="31">
        <f t="shared" si="3"/>
        <v>683</v>
      </c>
      <c r="J80" s="53"/>
      <c r="K80" s="202"/>
    </row>
    <row r="81" spans="1:11" ht="15.75">
      <c r="A81" s="62">
        <v>75</v>
      </c>
      <c r="B81" s="221" t="s">
        <v>283</v>
      </c>
      <c r="C81" s="221"/>
      <c r="D81" s="221"/>
      <c r="E81" s="221"/>
      <c r="F81" s="213"/>
      <c r="G81" s="213"/>
      <c r="H81" s="213">
        <v>299</v>
      </c>
      <c r="I81" s="32">
        <f t="shared" si="3"/>
        <v>299</v>
      </c>
      <c r="J81" s="53"/>
      <c r="K81" s="202"/>
    </row>
    <row r="82" spans="1:11" ht="15.75">
      <c r="A82" s="62">
        <v>76</v>
      </c>
      <c r="B82" s="228" t="s">
        <v>89</v>
      </c>
      <c r="C82" s="260"/>
      <c r="D82" s="260"/>
      <c r="E82" s="261"/>
      <c r="F82" s="26">
        <f>SUM(F83:F85)</f>
        <v>70</v>
      </c>
      <c r="G82" s="26">
        <f>SUM(G83:G85)</f>
        <v>768</v>
      </c>
      <c r="H82" s="26">
        <f>SUM(H83:H85)</f>
        <v>1</v>
      </c>
      <c r="I82" s="26">
        <f>SUM(I83:I85)</f>
        <v>769</v>
      </c>
      <c r="J82" s="26">
        <f>SUM(J83:J85)</f>
        <v>733</v>
      </c>
      <c r="K82" s="202"/>
    </row>
    <row r="83" spans="1:11" ht="15.75">
      <c r="A83" s="12">
        <v>77</v>
      </c>
      <c r="B83" s="18" t="s">
        <v>57</v>
      </c>
      <c r="C83" s="57"/>
      <c r="D83" s="57"/>
      <c r="E83" s="58"/>
      <c r="F83" s="21">
        <v>70</v>
      </c>
      <c r="G83" s="21">
        <v>70</v>
      </c>
      <c r="H83" s="21"/>
      <c r="I83" s="21">
        <f>G83+H83</f>
        <v>70</v>
      </c>
      <c r="J83" s="21">
        <v>34</v>
      </c>
      <c r="K83" s="202"/>
    </row>
    <row r="84" spans="1:11" ht="15.75">
      <c r="A84" s="12">
        <v>78</v>
      </c>
      <c r="B84" s="18" t="s">
        <v>279</v>
      </c>
      <c r="C84" s="57"/>
      <c r="D84" s="57"/>
      <c r="E84" s="58"/>
      <c r="F84" s="21"/>
      <c r="G84" s="21">
        <v>70</v>
      </c>
      <c r="H84" s="21"/>
      <c r="I84" s="21">
        <f>G84+H84</f>
        <v>70</v>
      </c>
      <c r="J84" s="21">
        <v>70</v>
      </c>
      <c r="K84" s="202"/>
    </row>
    <row r="85" spans="1:11" ht="15.75">
      <c r="A85" s="12">
        <v>79</v>
      </c>
      <c r="B85" s="18" t="s">
        <v>252</v>
      </c>
      <c r="C85" s="57"/>
      <c r="D85" s="57"/>
      <c r="E85" s="58"/>
      <c r="F85" s="21"/>
      <c r="G85" s="21">
        <v>628</v>
      </c>
      <c r="H85" s="21">
        <v>1</v>
      </c>
      <c r="I85" s="21">
        <f>G85+H85</f>
        <v>629</v>
      </c>
      <c r="J85" s="21">
        <v>629</v>
      </c>
      <c r="K85" s="202"/>
    </row>
    <row r="86" spans="1:11" ht="15.75">
      <c r="A86" s="12">
        <v>80</v>
      </c>
      <c r="B86" s="246" t="s">
        <v>90</v>
      </c>
      <c r="C86" s="239"/>
      <c r="D86" s="239"/>
      <c r="E86" s="240"/>
      <c r="F86" s="26"/>
      <c r="G86" s="26"/>
      <c r="H86" s="26"/>
      <c r="I86" s="26"/>
      <c r="J86" s="26"/>
      <c r="K86" s="202"/>
    </row>
    <row r="87" spans="1:11" ht="16.5" thickBot="1">
      <c r="A87" s="12">
        <v>81</v>
      </c>
      <c r="B87" s="272" t="s">
        <v>91</v>
      </c>
      <c r="C87" s="273"/>
      <c r="D87" s="273"/>
      <c r="E87" s="274"/>
      <c r="F87" s="34"/>
      <c r="G87" s="34"/>
      <c r="H87" s="34"/>
      <c r="I87" s="34"/>
      <c r="J87" s="34"/>
      <c r="K87" s="202"/>
    </row>
    <row r="88" spans="1:11" ht="16.5" thickBot="1">
      <c r="A88" s="12">
        <v>82</v>
      </c>
      <c r="B88" s="267" t="s">
        <v>58</v>
      </c>
      <c r="C88" s="275"/>
      <c r="D88" s="275"/>
      <c r="E88" s="275"/>
      <c r="F88" s="63">
        <f>F89+F95+F96</f>
        <v>96450</v>
      </c>
      <c r="G88" s="63">
        <f>G89+G95+G96</f>
        <v>96450</v>
      </c>
      <c r="H88" s="63">
        <f>H89+H95+H96</f>
        <v>-70402</v>
      </c>
      <c r="I88" s="63">
        <f>I89+I95+I96</f>
        <v>26048</v>
      </c>
      <c r="J88" s="63">
        <f>J89+J95+J96</f>
        <v>15902</v>
      </c>
      <c r="K88" s="202"/>
    </row>
    <row r="89" spans="1:11" ht="15.75">
      <c r="A89" s="12">
        <v>83</v>
      </c>
      <c r="B89" s="269" t="s">
        <v>92</v>
      </c>
      <c r="C89" s="226"/>
      <c r="D89" s="226"/>
      <c r="E89" s="227"/>
      <c r="F89" s="64">
        <f>F90+F91+F94</f>
        <v>400</v>
      </c>
      <c r="G89" s="64">
        <f>G90+G91+G94</f>
        <v>400</v>
      </c>
      <c r="H89" s="64">
        <f>H90+H91+H94</f>
        <v>207</v>
      </c>
      <c r="I89" s="64">
        <f>I90+I91+I94</f>
        <v>607</v>
      </c>
      <c r="J89" s="64">
        <f>J90+J91+J94</f>
        <v>450</v>
      </c>
      <c r="K89" s="202"/>
    </row>
    <row r="90" spans="1:11" ht="15.75">
      <c r="A90" s="12">
        <v>84</v>
      </c>
      <c r="B90" s="197" t="s">
        <v>253</v>
      </c>
      <c r="C90" s="196"/>
      <c r="D90" s="196"/>
      <c r="E90" s="61"/>
      <c r="F90" s="64"/>
      <c r="G90" s="64"/>
      <c r="H90" s="17">
        <v>207</v>
      </c>
      <c r="I90" s="64">
        <f>G90+H90</f>
        <v>207</v>
      </c>
      <c r="J90" s="17">
        <v>207</v>
      </c>
      <c r="K90" s="202"/>
    </row>
    <row r="91" spans="1:11" ht="15.75">
      <c r="A91" s="12">
        <v>85</v>
      </c>
      <c r="B91" s="222" t="s">
        <v>93</v>
      </c>
      <c r="C91" s="223"/>
      <c r="D91" s="223"/>
      <c r="E91" s="223"/>
      <c r="F91" s="23">
        <f>SUM(F92:F93)</f>
        <v>400</v>
      </c>
      <c r="G91" s="23">
        <f>SUM(G92:G93)</f>
        <v>400</v>
      </c>
      <c r="H91" s="23">
        <f>SUM(H92:H93)</f>
        <v>0</v>
      </c>
      <c r="I91" s="23">
        <f>SUM(I92:I93)</f>
        <v>400</v>
      </c>
      <c r="J91" s="23">
        <f>SUM(J92:J93)</f>
        <v>243</v>
      </c>
      <c r="K91" s="202"/>
    </row>
    <row r="92" spans="1:11" ht="15.75">
      <c r="A92" s="12">
        <v>86</v>
      </c>
      <c r="B92" s="276" t="s">
        <v>59</v>
      </c>
      <c r="C92" s="276"/>
      <c r="D92" s="276"/>
      <c r="E92" s="276"/>
      <c r="F92" s="34"/>
      <c r="G92" s="34"/>
      <c r="H92" s="34"/>
      <c r="I92" s="34"/>
      <c r="J92" s="49"/>
      <c r="K92" s="202"/>
    </row>
    <row r="93" spans="1:11" ht="16.5" customHeight="1">
      <c r="A93" s="12">
        <v>87</v>
      </c>
      <c r="B93" s="221" t="s">
        <v>60</v>
      </c>
      <c r="C93" s="221"/>
      <c r="D93" s="221"/>
      <c r="E93" s="221"/>
      <c r="F93" s="21">
        <v>400</v>
      </c>
      <c r="G93" s="21">
        <v>400</v>
      </c>
      <c r="H93" s="21"/>
      <c r="I93" s="21">
        <v>400</v>
      </c>
      <c r="J93" s="21">
        <v>243</v>
      </c>
      <c r="K93" s="202"/>
    </row>
    <row r="94" spans="1:11" ht="15.75">
      <c r="A94" s="12">
        <v>88</v>
      </c>
      <c r="B94" s="228" t="s">
        <v>94</v>
      </c>
      <c r="C94" s="235"/>
      <c r="D94" s="235"/>
      <c r="E94" s="236"/>
      <c r="F94" s="26"/>
      <c r="G94" s="26"/>
      <c r="H94" s="26"/>
      <c r="I94" s="26"/>
      <c r="J94" s="26"/>
      <c r="K94" s="202"/>
    </row>
    <row r="95" spans="1:11" ht="15.75">
      <c r="A95" s="12">
        <v>89</v>
      </c>
      <c r="B95" s="228" t="s">
        <v>95</v>
      </c>
      <c r="C95" s="229"/>
      <c r="D95" s="229"/>
      <c r="E95" s="230"/>
      <c r="F95" s="26"/>
      <c r="G95" s="26"/>
      <c r="H95" s="26"/>
      <c r="I95" s="26"/>
      <c r="J95" s="26"/>
      <c r="K95" s="202"/>
    </row>
    <row r="96" spans="1:11" ht="15.75">
      <c r="A96" s="12">
        <v>90</v>
      </c>
      <c r="B96" s="228" t="s">
        <v>96</v>
      </c>
      <c r="C96" s="229"/>
      <c r="D96" s="229"/>
      <c r="E96" s="230"/>
      <c r="F96" s="26">
        <f>F97+F100+F101</f>
        <v>96050</v>
      </c>
      <c r="G96" s="26">
        <f>G97+G100+G101</f>
        <v>96050</v>
      </c>
      <c r="H96" s="26">
        <f>H97+H100+H101</f>
        <v>-70609</v>
      </c>
      <c r="I96" s="26">
        <f>I97+I100+I101</f>
        <v>25441</v>
      </c>
      <c r="J96" s="26">
        <f>J97+J100+J101</f>
        <v>15452</v>
      </c>
      <c r="K96" s="202"/>
    </row>
    <row r="97" spans="1:11" ht="15.75">
      <c r="A97" s="12">
        <v>91</v>
      </c>
      <c r="B97" s="231" t="s">
        <v>61</v>
      </c>
      <c r="C97" s="232"/>
      <c r="D97" s="232"/>
      <c r="E97" s="232"/>
      <c r="F97" s="27">
        <f>SUM(F98:F99)</f>
        <v>96050</v>
      </c>
      <c r="G97" s="27">
        <f>SUM(G98:G99)</f>
        <v>96050</v>
      </c>
      <c r="H97" s="27">
        <f>SUM(H98:H99)</f>
        <v>-70609</v>
      </c>
      <c r="I97" s="27">
        <f>SUM(I98:I99)</f>
        <v>25441</v>
      </c>
      <c r="J97" s="27">
        <f>SUM(J98:J99)</f>
        <v>15452</v>
      </c>
      <c r="K97" s="202"/>
    </row>
    <row r="98" spans="1:11" ht="15.75">
      <c r="A98" s="12">
        <v>92</v>
      </c>
      <c r="B98" s="233" t="s">
        <v>62</v>
      </c>
      <c r="C98" s="234"/>
      <c r="D98" s="234"/>
      <c r="E98" s="234"/>
      <c r="F98" s="67">
        <v>2881</v>
      </c>
      <c r="G98" s="67">
        <v>2881</v>
      </c>
      <c r="H98" s="67"/>
      <c r="I98" s="67">
        <f>G98+H98</f>
        <v>2881</v>
      </c>
      <c r="J98" s="67">
        <v>1416</v>
      </c>
      <c r="K98" s="202"/>
    </row>
    <row r="99" spans="1:11" ht="15.75">
      <c r="A99" s="12">
        <v>93</v>
      </c>
      <c r="B99" s="225" t="s">
        <v>63</v>
      </c>
      <c r="C99" s="226"/>
      <c r="D99" s="226"/>
      <c r="E99" s="227"/>
      <c r="F99" s="68">
        <v>93169</v>
      </c>
      <c r="G99" s="68">
        <v>93169</v>
      </c>
      <c r="H99" s="68">
        <v>-70609</v>
      </c>
      <c r="I99" s="68">
        <f>G99+H99</f>
        <v>22560</v>
      </c>
      <c r="J99" s="68">
        <v>14036</v>
      </c>
      <c r="K99" s="202"/>
    </row>
    <row r="100" spans="1:11" ht="15.75">
      <c r="A100" s="12">
        <v>94</v>
      </c>
      <c r="B100" s="45" t="s">
        <v>64</v>
      </c>
      <c r="C100" s="45"/>
      <c r="D100" s="45"/>
      <c r="E100" s="45"/>
      <c r="F100" s="69"/>
      <c r="G100" s="69"/>
      <c r="H100" s="69"/>
      <c r="I100" s="69"/>
      <c r="J100" s="69"/>
      <c r="K100" s="202"/>
    </row>
    <row r="101" spans="1:11" ht="15.75">
      <c r="A101" s="12">
        <v>95</v>
      </c>
      <c r="B101" s="231" t="s">
        <v>65</v>
      </c>
      <c r="C101" s="239"/>
      <c r="D101" s="239"/>
      <c r="E101" s="240"/>
      <c r="F101" s="21"/>
      <c r="G101" s="21"/>
      <c r="H101" s="21"/>
      <c r="I101" s="21"/>
      <c r="J101" s="21"/>
      <c r="K101" s="202"/>
    </row>
    <row r="102" spans="1:11" ht="15.75">
      <c r="A102" s="12">
        <v>96</v>
      </c>
      <c r="B102" s="222" t="s">
        <v>66</v>
      </c>
      <c r="C102" s="222"/>
      <c r="D102" s="222"/>
      <c r="E102" s="222"/>
      <c r="F102" s="26">
        <v>1000</v>
      </c>
      <c r="G102" s="26">
        <v>1000</v>
      </c>
      <c r="H102" s="26"/>
      <c r="I102" s="26">
        <v>1000</v>
      </c>
      <c r="J102" s="26">
        <v>393</v>
      </c>
      <c r="K102" s="202"/>
    </row>
    <row r="103" spans="1:11" ht="15.75">
      <c r="A103" s="12">
        <v>97</v>
      </c>
      <c r="B103" s="222" t="s">
        <v>67</v>
      </c>
      <c r="C103" s="223"/>
      <c r="D103" s="223"/>
      <c r="E103" s="223"/>
      <c r="F103" s="46">
        <f>SUM(F104:F104)</f>
        <v>0</v>
      </c>
      <c r="G103" s="46">
        <f>SUM(G104:G104)</f>
        <v>0</v>
      </c>
      <c r="H103" s="46">
        <f>SUM(H104:H104)</f>
        <v>0</v>
      </c>
      <c r="I103" s="46">
        <f>SUM(I104:I104)</f>
        <v>0</v>
      </c>
      <c r="J103" s="46">
        <f>SUM(J104:J104)</f>
        <v>0</v>
      </c>
      <c r="K103" s="202"/>
    </row>
    <row r="104" spans="1:11" ht="15.75">
      <c r="A104" s="12">
        <v>98</v>
      </c>
      <c r="B104" s="224" t="s">
        <v>68</v>
      </c>
      <c r="C104" s="224"/>
      <c r="D104" s="224"/>
      <c r="E104" s="224"/>
      <c r="F104" s="70"/>
      <c r="G104" s="70"/>
      <c r="H104" s="70"/>
      <c r="I104" s="70"/>
      <c r="J104" s="70"/>
      <c r="K104" s="202"/>
    </row>
    <row r="105" spans="1:11" s="71" customFormat="1" ht="15.75">
      <c r="A105" s="12">
        <v>99</v>
      </c>
      <c r="B105" s="222" t="s">
        <v>69</v>
      </c>
      <c r="C105" s="223"/>
      <c r="D105" s="223"/>
      <c r="E105" s="223"/>
      <c r="F105" s="46">
        <f>F7+F88+F102+F103</f>
        <v>814590</v>
      </c>
      <c r="G105" s="46">
        <f>G7+G88+G102+G103</f>
        <v>853216</v>
      </c>
      <c r="H105" s="46">
        <f>H7+H88+H102+H103</f>
        <v>-36689</v>
      </c>
      <c r="I105" s="46">
        <f>I7+I88+I102+I103</f>
        <v>816527</v>
      </c>
      <c r="J105" s="46">
        <f>J7+J88+J102+J103</f>
        <v>454118</v>
      </c>
      <c r="K105" s="202"/>
    </row>
    <row r="106" spans="1:11" s="71" customFormat="1" ht="15.75">
      <c r="A106" s="12">
        <v>100</v>
      </c>
      <c r="B106" s="228" t="s">
        <v>70</v>
      </c>
      <c r="C106" s="229"/>
      <c r="D106" s="229"/>
      <c r="E106" s="230"/>
      <c r="F106" s="46">
        <f>F107+F108</f>
        <v>122894</v>
      </c>
      <c r="G106" s="46">
        <f>G107+G108</f>
        <v>242053</v>
      </c>
      <c r="H106" s="46">
        <f>H107+H108</f>
        <v>0</v>
      </c>
      <c r="I106" s="46">
        <f>I107+I108</f>
        <v>242053</v>
      </c>
      <c r="J106" s="46">
        <f>J107+J108</f>
        <v>104625</v>
      </c>
      <c r="K106" s="202"/>
    </row>
    <row r="107" spans="1:11" s="71" customFormat="1" ht="15.75">
      <c r="A107" s="12">
        <v>101</v>
      </c>
      <c r="B107" s="228" t="s">
        <v>97</v>
      </c>
      <c r="C107" s="237"/>
      <c r="D107" s="237"/>
      <c r="E107" s="238"/>
      <c r="F107" s="23">
        <v>69269</v>
      </c>
      <c r="G107" s="23">
        <v>124052</v>
      </c>
      <c r="H107" s="23"/>
      <c r="I107" s="23">
        <f>G107+H107</f>
        <v>124052</v>
      </c>
      <c r="J107" s="23">
        <v>66934</v>
      </c>
      <c r="K107" s="202"/>
    </row>
    <row r="108" spans="1:11" s="71" customFormat="1" ht="15.75">
      <c r="A108" s="7">
        <v>102</v>
      </c>
      <c r="B108" s="228" t="s">
        <v>98</v>
      </c>
      <c r="C108" s="237"/>
      <c r="D108" s="237"/>
      <c r="E108" s="238"/>
      <c r="F108" s="23">
        <v>53625</v>
      </c>
      <c r="G108" s="23">
        <v>118001</v>
      </c>
      <c r="H108" s="23"/>
      <c r="I108" s="23">
        <f>G108+H108</f>
        <v>118001</v>
      </c>
      <c r="J108" s="23">
        <v>37691</v>
      </c>
      <c r="K108" s="202"/>
    </row>
    <row r="109" spans="1:11" s="71" customFormat="1" ht="15.75">
      <c r="A109" s="7">
        <v>103</v>
      </c>
      <c r="B109" s="228" t="s">
        <v>71</v>
      </c>
      <c r="C109" s="229"/>
      <c r="D109" s="229"/>
      <c r="E109" s="230"/>
      <c r="F109" s="46"/>
      <c r="G109" s="46"/>
      <c r="H109" s="46"/>
      <c r="I109" s="46"/>
      <c r="J109" s="46"/>
      <c r="K109" s="202"/>
    </row>
    <row r="110" spans="1:11" s="71" customFormat="1" ht="15.75">
      <c r="A110" s="7">
        <v>104</v>
      </c>
      <c r="B110" s="228" t="s">
        <v>72</v>
      </c>
      <c r="C110" s="229"/>
      <c r="D110" s="229"/>
      <c r="E110" s="230"/>
      <c r="F110" s="46">
        <f>F111</f>
        <v>39550</v>
      </c>
      <c r="G110" s="46">
        <f>G111</f>
        <v>13550</v>
      </c>
      <c r="H110" s="46">
        <f>H111</f>
        <v>-13550</v>
      </c>
      <c r="I110" s="46">
        <f>I111</f>
        <v>0</v>
      </c>
      <c r="J110" s="46">
        <f>J111</f>
        <v>0</v>
      </c>
      <c r="K110" s="202"/>
    </row>
    <row r="111" spans="1:11" s="71" customFormat="1" ht="15.75">
      <c r="A111" s="7">
        <v>105</v>
      </c>
      <c r="B111" s="24" t="s">
        <v>99</v>
      </c>
      <c r="C111" s="65"/>
      <c r="D111" s="65"/>
      <c r="E111" s="66"/>
      <c r="F111" s="23">
        <v>39550</v>
      </c>
      <c r="G111" s="23">
        <v>13550</v>
      </c>
      <c r="H111" s="23">
        <v>-13550</v>
      </c>
      <c r="I111" s="47">
        <f>G111+H111</f>
        <v>0</v>
      </c>
      <c r="J111" s="23"/>
      <c r="K111" s="202"/>
    </row>
    <row r="112" spans="1:11" s="71" customFormat="1" ht="15.75">
      <c r="A112" s="7">
        <v>106</v>
      </c>
      <c r="B112" s="228" t="s">
        <v>73</v>
      </c>
      <c r="C112" s="229"/>
      <c r="D112" s="229"/>
      <c r="E112" s="230"/>
      <c r="F112" s="46">
        <f>F106+F109+F110</f>
        <v>162444</v>
      </c>
      <c r="G112" s="46">
        <f>G106+G109+G110</f>
        <v>255603</v>
      </c>
      <c r="H112" s="46">
        <f>H106+H109+H110</f>
        <v>-13550</v>
      </c>
      <c r="I112" s="46">
        <f>I106+I109+I110</f>
        <v>242053</v>
      </c>
      <c r="J112" s="46">
        <f>J106+J109+J110</f>
        <v>104625</v>
      </c>
      <c r="K112" s="202"/>
    </row>
    <row r="113" spans="1:11" ht="15.75">
      <c r="A113" s="7">
        <v>107</v>
      </c>
      <c r="B113" s="222" t="s">
        <v>74</v>
      </c>
      <c r="C113" s="222"/>
      <c r="D113" s="222"/>
      <c r="E113" s="222"/>
      <c r="F113" s="26"/>
      <c r="G113" s="26"/>
      <c r="H113" s="26"/>
      <c r="I113" s="26"/>
      <c r="J113" s="26">
        <v>-277</v>
      </c>
      <c r="K113" s="202"/>
    </row>
    <row r="114" spans="1:11" ht="15.75">
      <c r="A114" s="7">
        <v>108</v>
      </c>
      <c r="B114" s="204" t="s">
        <v>271</v>
      </c>
      <c r="C114" s="204"/>
      <c r="D114" s="204"/>
      <c r="E114" s="204"/>
      <c r="F114" s="26"/>
      <c r="G114" s="26"/>
      <c r="H114" s="26"/>
      <c r="I114" s="26"/>
      <c r="J114" s="26">
        <v>4446</v>
      </c>
      <c r="K114" s="202"/>
    </row>
    <row r="115" spans="1:11" s="71" customFormat="1" ht="15.75">
      <c r="A115" s="7">
        <v>109</v>
      </c>
      <c r="B115" s="222" t="s">
        <v>75</v>
      </c>
      <c r="C115" s="222"/>
      <c r="D115" s="222"/>
      <c r="E115" s="222"/>
      <c r="F115" s="46">
        <f>F105+F112+F113</f>
        <v>977034</v>
      </c>
      <c r="G115" s="46">
        <f>G105+G112+G113+G114</f>
        <v>1108819</v>
      </c>
      <c r="H115" s="46">
        <f>H105+H112+H113+H114</f>
        <v>-50239</v>
      </c>
      <c r="I115" s="46">
        <f>I105+I112+I113+I114</f>
        <v>1058580</v>
      </c>
      <c r="J115" s="46">
        <f>J105+J112+J113+J114</f>
        <v>562912</v>
      </c>
      <c r="K115" s="202"/>
    </row>
    <row r="116" spans="1:10" s="71" customFormat="1" ht="18" customHeight="1">
      <c r="A116" s="7"/>
      <c r="B116" s="72"/>
      <c r="C116" s="72"/>
      <c r="D116" s="72"/>
      <c r="E116" s="72"/>
      <c r="F116" s="1"/>
      <c r="G116" s="1"/>
      <c r="J116" s="1"/>
    </row>
    <row r="117" spans="1:10" s="71" customFormat="1" ht="18" customHeight="1">
      <c r="A117" s="12"/>
      <c r="B117" s="1"/>
      <c r="C117" s="1"/>
      <c r="D117" s="1"/>
      <c r="E117" s="1"/>
      <c r="F117" s="1"/>
      <c r="G117" s="199"/>
      <c r="J117" s="1"/>
    </row>
    <row r="118" spans="1:7" ht="18" customHeight="1">
      <c r="A118" s="12"/>
      <c r="G118" s="7"/>
    </row>
    <row r="119" spans="1:10" s="71" customFormat="1" ht="12.75">
      <c r="A119" s="12"/>
      <c r="B119" s="1"/>
      <c r="C119" s="1"/>
      <c r="D119" s="1"/>
      <c r="E119" s="1"/>
      <c r="F119" s="1"/>
      <c r="G119" s="1"/>
      <c r="J119" s="1"/>
    </row>
    <row r="120" spans="1:10" s="71" customFormat="1" ht="12.75">
      <c r="A120" s="12"/>
      <c r="B120" s="1"/>
      <c r="C120" s="1"/>
      <c r="D120" s="1"/>
      <c r="E120" s="1"/>
      <c r="F120" s="1"/>
      <c r="G120" s="1"/>
      <c r="J120" s="1"/>
    </row>
    <row r="121" spans="1:10" s="71" customFormat="1" ht="12.75">
      <c r="A121" s="12"/>
      <c r="B121" s="1"/>
      <c r="C121" s="1"/>
      <c r="D121" s="1"/>
      <c r="E121" s="1"/>
      <c r="F121" s="1"/>
      <c r="G121" s="1"/>
      <c r="J121" s="1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</sheetData>
  <sheetProtection/>
  <mergeCells count="79">
    <mergeCell ref="B50:E50"/>
    <mergeCell ref="B58:E58"/>
    <mergeCell ref="B69:E69"/>
    <mergeCell ref="B53:E53"/>
    <mergeCell ref="B77:E77"/>
    <mergeCell ref="B74:E74"/>
    <mergeCell ref="B70:E70"/>
    <mergeCell ref="B87:E87"/>
    <mergeCell ref="B89:E89"/>
    <mergeCell ref="B88:E88"/>
    <mergeCell ref="B92:E92"/>
    <mergeCell ref="B75:E75"/>
    <mergeCell ref="B80:E80"/>
    <mergeCell ref="B76:E76"/>
    <mergeCell ref="B16:E16"/>
    <mergeCell ref="B17:E17"/>
    <mergeCell ref="B10:E10"/>
    <mergeCell ref="B11:E11"/>
    <mergeCell ref="B12:E12"/>
    <mergeCell ref="B13:E13"/>
    <mergeCell ref="B5:E5"/>
    <mergeCell ref="B6:E6"/>
    <mergeCell ref="B7:E7"/>
    <mergeCell ref="B8:E8"/>
    <mergeCell ref="B9:E9"/>
    <mergeCell ref="B14:E14"/>
    <mergeCell ref="B22:E22"/>
    <mergeCell ref="B23:E23"/>
    <mergeCell ref="B24:E24"/>
    <mergeCell ref="B25:E25"/>
    <mergeCell ref="B18:E18"/>
    <mergeCell ref="B19:E19"/>
    <mergeCell ref="B20:E20"/>
    <mergeCell ref="B21:E21"/>
    <mergeCell ref="B31:E31"/>
    <mergeCell ref="B32:E32"/>
    <mergeCell ref="B35:E35"/>
    <mergeCell ref="B37:E37"/>
    <mergeCell ref="B26:E26"/>
    <mergeCell ref="B27:E27"/>
    <mergeCell ref="B28:E28"/>
    <mergeCell ref="B30:E30"/>
    <mergeCell ref="B38:E38"/>
    <mergeCell ref="B39:E39"/>
    <mergeCell ref="B40:E40"/>
    <mergeCell ref="B57:E57"/>
    <mergeCell ref="B51:E51"/>
    <mergeCell ref="B41:E41"/>
    <mergeCell ref="B52:E52"/>
    <mergeCell ref="B44:E44"/>
    <mergeCell ref="B46:E46"/>
    <mergeCell ref="B47:E47"/>
    <mergeCell ref="B115:E115"/>
    <mergeCell ref="B105:E105"/>
    <mergeCell ref="B113:E113"/>
    <mergeCell ref="B110:E110"/>
    <mergeCell ref="B112:E112"/>
    <mergeCell ref="B106:E106"/>
    <mergeCell ref="B107:E107"/>
    <mergeCell ref="B108:E108"/>
    <mergeCell ref="B102:E102"/>
    <mergeCell ref="B101:E101"/>
    <mergeCell ref="B109:E109"/>
    <mergeCell ref="B45:E45"/>
    <mergeCell ref="B54:E54"/>
    <mergeCell ref="B49:E49"/>
    <mergeCell ref="B93:E93"/>
    <mergeCell ref="B82:E82"/>
    <mergeCell ref="B86:E86"/>
    <mergeCell ref="B81:E81"/>
    <mergeCell ref="B103:E103"/>
    <mergeCell ref="B104:E104"/>
    <mergeCell ref="B99:E99"/>
    <mergeCell ref="B95:E95"/>
    <mergeCell ref="B97:E97"/>
    <mergeCell ref="B98:E98"/>
    <mergeCell ref="B96:E96"/>
    <mergeCell ref="B94:E94"/>
    <mergeCell ref="B91:E9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">
      <selection activeCell="L4" sqref="L4"/>
    </sheetView>
  </sheetViews>
  <sheetFormatPr defaultColWidth="8.875" defaultRowHeight="12.75"/>
  <cols>
    <col min="1" max="1" width="4.75390625" style="73" customWidth="1"/>
    <col min="2" max="3" width="8.875" style="73" customWidth="1"/>
    <col min="4" max="4" width="12.125" style="73" customWidth="1"/>
    <col min="5" max="5" width="10.875" style="73" customWidth="1"/>
    <col min="6" max="6" width="8.125" style="73" customWidth="1"/>
    <col min="7" max="7" width="8.375" style="73" customWidth="1"/>
    <col min="8" max="8" width="7.875" style="73" customWidth="1"/>
    <col min="9" max="9" width="10.125" style="73" customWidth="1"/>
    <col min="10" max="11" width="8.00390625" style="73" customWidth="1"/>
    <col min="12" max="12" width="8.25390625" style="73" customWidth="1"/>
    <col min="13" max="13" width="8.875" style="73" customWidth="1"/>
    <col min="14" max="14" width="8.375" style="73" customWidth="1"/>
    <col min="15" max="15" width="8.125" style="73" customWidth="1"/>
    <col min="16" max="16" width="8.625" style="73" customWidth="1"/>
    <col min="17" max="17" width="5.75390625" style="203" customWidth="1"/>
    <col min="18" max="16384" width="8.875" style="73" customWidth="1"/>
  </cols>
  <sheetData>
    <row r="1" spans="3:9" ht="18">
      <c r="C1" s="74"/>
      <c r="D1" s="74" t="s">
        <v>100</v>
      </c>
      <c r="E1" s="75"/>
      <c r="F1" s="75"/>
      <c r="G1" s="76"/>
      <c r="H1" s="77"/>
      <c r="I1" s="78"/>
    </row>
    <row r="2" spans="2:12" ht="15.75">
      <c r="B2" s="79"/>
      <c r="D2" s="80" t="s">
        <v>206</v>
      </c>
      <c r="E2" s="81"/>
      <c r="F2" s="82"/>
      <c r="G2" s="83"/>
      <c r="I2" s="1"/>
      <c r="J2" s="7"/>
      <c r="L2" s="7" t="s">
        <v>292</v>
      </c>
    </row>
    <row r="3" spans="2:12" ht="15.75">
      <c r="B3" s="79"/>
      <c r="C3" s="79"/>
      <c r="D3" s="84" t="s">
        <v>101</v>
      </c>
      <c r="E3" s="85"/>
      <c r="F3" s="82"/>
      <c r="G3" s="83"/>
      <c r="I3" s="1"/>
      <c r="J3" s="86"/>
      <c r="L3" s="10" t="s">
        <v>297</v>
      </c>
    </row>
    <row r="4" ht="12.75">
      <c r="L4" s="11" t="s">
        <v>4</v>
      </c>
    </row>
    <row r="5" spans="2:16" ht="16.5" thickBot="1">
      <c r="B5" s="318" t="s">
        <v>5</v>
      </c>
      <c r="C5" s="319"/>
      <c r="D5" s="319"/>
      <c r="E5" s="85" t="s">
        <v>6</v>
      </c>
      <c r="F5" s="82" t="s">
        <v>102</v>
      </c>
      <c r="G5" s="82" t="s">
        <v>103</v>
      </c>
      <c r="H5" s="87" t="s">
        <v>104</v>
      </c>
      <c r="I5" s="7" t="s">
        <v>242</v>
      </c>
      <c r="J5" s="86" t="s">
        <v>243</v>
      </c>
      <c r="K5" s="86" t="s">
        <v>244</v>
      </c>
      <c r="L5" s="86" t="s">
        <v>245</v>
      </c>
      <c r="M5" s="86" t="s">
        <v>246</v>
      </c>
      <c r="N5" s="86" t="s">
        <v>249</v>
      </c>
      <c r="O5" s="86" t="s">
        <v>247</v>
      </c>
      <c r="P5" s="86" t="s">
        <v>248</v>
      </c>
    </row>
    <row r="6" spans="2:16" ht="12.75">
      <c r="B6" s="285" t="s">
        <v>105</v>
      </c>
      <c r="C6" s="327"/>
      <c r="D6" s="328"/>
      <c r="E6" s="88" t="s">
        <v>106</v>
      </c>
      <c r="F6" s="285" t="s">
        <v>107</v>
      </c>
      <c r="G6" s="286"/>
      <c r="H6" s="287"/>
      <c r="I6" s="88" t="s">
        <v>106</v>
      </c>
      <c r="J6" s="285" t="s">
        <v>107</v>
      </c>
      <c r="K6" s="286"/>
      <c r="L6" s="287"/>
      <c r="M6" s="88" t="s">
        <v>106</v>
      </c>
      <c r="N6" s="285" t="s">
        <v>107</v>
      </c>
      <c r="O6" s="286"/>
      <c r="P6" s="287"/>
    </row>
    <row r="7" spans="2:16" ht="12.75">
      <c r="B7" s="329"/>
      <c r="C7" s="330"/>
      <c r="D7" s="331"/>
      <c r="E7" s="89" t="s">
        <v>108</v>
      </c>
      <c r="F7" s="288" t="s">
        <v>109</v>
      </c>
      <c r="G7" s="289"/>
      <c r="H7" s="290"/>
      <c r="I7" s="89" t="s">
        <v>110</v>
      </c>
      <c r="J7" s="288" t="s">
        <v>109</v>
      </c>
      <c r="K7" s="289"/>
      <c r="L7" s="290"/>
      <c r="M7" s="89" t="s">
        <v>241</v>
      </c>
      <c r="N7" s="288" t="s">
        <v>109</v>
      </c>
      <c r="O7" s="289"/>
      <c r="P7" s="290"/>
    </row>
    <row r="8" spans="2:16" ht="13.5" thickBot="1">
      <c r="B8" s="332"/>
      <c r="C8" s="333"/>
      <c r="D8" s="334"/>
      <c r="E8" s="194" t="s">
        <v>111</v>
      </c>
      <c r="F8" s="90"/>
      <c r="G8" s="91"/>
      <c r="H8" s="92"/>
      <c r="I8" s="194" t="s">
        <v>111</v>
      </c>
      <c r="J8" s="90"/>
      <c r="K8" s="91"/>
      <c r="L8" s="92"/>
      <c r="M8" s="193">
        <v>40724</v>
      </c>
      <c r="N8" s="90"/>
      <c r="O8" s="91"/>
      <c r="P8" s="92"/>
    </row>
    <row r="9" spans="1:17" ht="12.75">
      <c r="A9" s="12">
        <v>1</v>
      </c>
      <c r="B9" s="324" t="s">
        <v>112</v>
      </c>
      <c r="C9" s="325"/>
      <c r="D9" s="326"/>
      <c r="E9" s="108">
        <f aca="true" t="shared" si="0" ref="E9:E41">SUM(F9:H9)</f>
        <v>99065</v>
      </c>
      <c r="F9" s="94">
        <v>47786</v>
      </c>
      <c r="G9" s="94">
        <v>11974</v>
      </c>
      <c r="H9" s="94">
        <v>39305</v>
      </c>
      <c r="I9" s="108">
        <f aca="true" t="shared" si="1" ref="I9:I41">SUM(J9:L9)</f>
        <v>100936</v>
      </c>
      <c r="J9" s="94">
        <v>47913</v>
      </c>
      <c r="K9" s="94">
        <v>12008</v>
      </c>
      <c r="L9" s="94">
        <v>41015</v>
      </c>
      <c r="M9" s="108">
        <f aca="true" t="shared" si="2" ref="M9:M73">SUM(N9:P9)</f>
        <v>48706</v>
      </c>
      <c r="N9" s="94">
        <v>21325</v>
      </c>
      <c r="O9" s="94">
        <v>5808</v>
      </c>
      <c r="P9" s="94">
        <v>21573</v>
      </c>
      <c r="Q9" s="205"/>
    </row>
    <row r="10" spans="1:17" ht="12.75">
      <c r="A10" s="12">
        <v>2</v>
      </c>
      <c r="B10" s="291" t="s">
        <v>113</v>
      </c>
      <c r="C10" s="292"/>
      <c r="D10" s="292"/>
      <c r="E10" s="93">
        <f t="shared" si="0"/>
        <v>60768</v>
      </c>
      <c r="F10" s="95">
        <v>29908</v>
      </c>
      <c r="G10" s="95">
        <v>7569</v>
      </c>
      <c r="H10" s="95">
        <v>23291</v>
      </c>
      <c r="I10" s="93">
        <f t="shared" si="1"/>
        <v>60474</v>
      </c>
      <c r="J10" s="95">
        <v>29764</v>
      </c>
      <c r="K10" s="95">
        <v>7528</v>
      </c>
      <c r="L10" s="95">
        <v>23182</v>
      </c>
      <c r="M10" s="93">
        <f t="shared" si="2"/>
        <v>29421</v>
      </c>
      <c r="N10" s="95">
        <v>13669</v>
      </c>
      <c r="O10" s="95">
        <v>3273</v>
      </c>
      <c r="P10" s="95">
        <v>12479</v>
      </c>
      <c r="Q10" s="205"/>
    </row>
    <row r="11" spans="1:17" ht="12.75">
      <c r="A11" s="12">
        <v>3</v>
      </c>
      <c r="B11" s="298" t="s">
        <v>114</v>
      </c>
      <c r="C11" s="299"/>
      <c r="D11" s="300"/>
      <c r="E11" s="93">
        <f t="shared" si="0"/>
        <v>111315</v>
      </c>
      <c r="F11" s="99">
        <f>SUM(F12+F15+F16)</f>
        <v>68489</v>
      </c>
      <c r="G11" s="99">
        <f>SUM(G12+G15+G16)</f>
        <v>17331</v>
      </c>
      <c r="H11" s="99">
        <f>SUM(H12+H15+H16)</f>
        <v>25495</v>
      </c>
      <c r="I11" s="93">
        <f t="shared" si="1"/>
        <v>117655</v>
      </c>
      <c r="J11" s="99">
        <f>SUM(J12+J15+J16)</f>
        <v>69666</v>
      </c>
      <c r="K11" s="99">
        <f>SUM(K12+K15+K16)</f>
        <v>17650</v>
      </c>
      <c r="L11" s="99">
        <f>SUM(L12+L15+L16)</f>
        <v>30339</v>
      </c>
      <c r="M11" s="93">
        <f t="shared" si="2"/>
        <v>53761</v>
      </c>
      <c r="N11" s="99">
        <f>SUM(N12+N15+N16)</f>
        <v>31802</v>
      </c>
      <c r="O11" s="99">
        <f>SUM(O12+O15+O16)</f>
        <v>8031</v>
      </c>
      <c r="P11" s="99">
        <f>SUM(P12+P15+P16)</f>
        <v>13928</v>
      </c>
      <c r="Q11" s="205"/>
    </row>
    <row r="12" spans="1:17" ht="12.75">
      <c r="A12" s="12">
        <v>4</v>
      </c>
      <c r="B12" s="282" t="s">
        <v>115</v>
      </c>
      <c r="C12" s="283"/>
      <c r="D12" s="284"/>
      <c r="E12" s="103">
        <f t="shared" si="0"/>
        <v>90857</v>
      </c>
      <c r="F12" s="104">
        <v>57443</v>
      </c>
      <c r="G12" s="104">
        <v>14528</v>
      </c>
      <c r="H12" s="104">
        <v>18886</v>
      </c>
      <c r="I12" s="103">
        <f t="shared" si="1"/>
        <v>97066</v>
      </c>
      <c r="J12" s="104">
        <v>58430</v>
      </c>
      <c r="K12" s="104">
        <v>14795</v>
      </c>
      <c r="L12" s="104">
        <v>23841</v>
      </c>
      <c r="M12" s="103">
        <f t="shared" si="2"/>
        <v>43865</v>
      </c>
      <c r="N12" s="104">
        <v>26454</v>
      </c>
      <c r="O12" s="104">
        <v>6675</v>
      </c>
      <c r="P12" s="104">
        <v>10736</v>
      </c>
      <c r="Q12" s="205"/>
    </row>
    <row r="13" spans="1:17" ht="12.75">
      <c r="A13" s="12">
        <v>5</v>
      </c>
      <c r="B13" s="282" t="s">
        <v>116</v>
      </c>
      <c r="C13" s="283"/>
      <c r="D13" s="284"/>
      <c r="E13" s="105">
        <f t="shared" si="0"/>
        <v>0</v>
      </c>
      <c r="F13" s="106"/>
      <c r="G13" s="106"/>
      <c r="H13" s="106"/>
      <c r="I13" s="105">
        <f t="shared" si="1"/>
        <v>135</v>
      </c>
      <c r="J13" s="106"/>
      <c r="K13" s="106"/>
      <c r="L13" s="106">
        <v>135</v>
      </c>
      <c r="M13" s="105">
        <f t="shared" si="2"/>
        <v>35</v>
      </c>
      <c r="N13" s="106"/>
      <c r="O13" s="106"/>
      <c r="P13" s="106">
        <v>35</v>
      </c>
      <c r="Q13" s="205"/>
    </row>
    <row r="14" spans="1:17" ht="12.75">
      <c r="A14" s="12">
        <v>6</v>
      </c>
      <c r="B14" s="100" t="s">
        <v>265</v>
      </c>
      <c r="C14" s="101"/>
      <c r="D14" s="102"/>
      <c r="E14" s="105"/>
      <c r="F14" s="106"/>
      <c r="G14" s="106"/>
      <c r="H14" s="106"/>
      <c r="I14" s="105">
        <f t="shared" si="1"/>
        <v>3494</v>
      </c>
      <c r="J14" s="106"/>
      <c r="K14" s="106"/>
      <c r="L14" s="106">
        <v>3494</v>
      </c>
      <c r="M14" s="105">
        <f t="shared" si="2"/>
        <v>350</v>
      </c>
      <c r="N14" s="106"/>
      <c r="O14" s="106"/>
      <c r="P14" s="106">
        <v>350</v>
      </c>
      <c r="Q14" s="205"/>
    </row>
    <row r="15" spans="1:17" ht="12.75">
      <c r="A15" s="12">
        <v>7</v>
      </c>
      <c r="B15" s="282" t="s">
        <v>117</v>
      </c>
      <c r="C15" s="283"/>
      <c r="D15" s="284"/>
      <c r="E15" s="105">
        <f t="shared" si="0"/>
        <v>9597</v>
      </c>
      <c r="F15" s="107">
        <v>5500</v>
      </c>
      <c r="G15" s="107">
        <v>1383</v>
      </c>
      <c r="H15" s="107">
        <v>2714</v>
      </c>
      <c r="I15" s="105">
        <f t="shared" si="1"/>
        <v>9583</v>
      </c>
      <c r="J15" s="107">
        <v>5580</v>
      </c>
      <c r="K15" s="107">
        <v>1405</v>
      </c>
      <c r="L15" s="107">
        <v>2598</v>
      </c>
      <c r="M15" s="105">
        <f t="shared" si="2"/>
        <v>4517</v>
      </c>
      <c r="N15" s="107">
        <v>2561</v>
      </c>
      <c r="O15" s="107">
        <v>652</v>
      </c>
      <c r="P15" s="107">
        <v>1304</v>
      </c>
      <c r="Q15" s="205"/>
    </row>
    <row r="16" spans="1:17" ht="12.75">
      <c r="A16" s="12">
        <v>8</v>
      </c>
      <c r="B16" s="282" t="s">
        <v>118</v>
      </c>
      <c r="C16" s="283"/>
      <c r="D16" s="284"/>
      <c r="E16" s="108">
        <f t="shared" si="0"/>
        <v>10861</v>
      </c>
      <c r="F16" s="94">
        <v>5546</v>
      </c>
      <c r="G16" s="94">
        <v>1420</v>
      </c>
      <c r="H16" s="94">
        <v>3895</v>
      </c>
      <c r="I16" s="108">
        <f t="shared" si="1"/>
        <v>11006</v>
      </c>
      <c r="J16" s="94">
        <v>5656</v>
      </c>
      <c r="K16" s="94">
        <v>1450</v>
      </c>
      <c r="L16" s="94">
        <v>3900</v>
      </c>
      <c r="M16" s="108">
        <f t="shared" si="2"/>
        <v>5379</v>
      </c>
      <c r="N16" s="94">
        <v>2787</v>
      </c>
      <c r="O16" s="94">
        <v>704</v>
      </c>
      <c r="P16" s="94">
        <v>1888</v>
      </c>
      <c r="Q16" s="205"/>
    </row>
    <row r="17" spans="1:17" ht="12.75">
      <c r="A17" s="12">
        <v>9</v>
      </c>
      <c r="B17" s="298" t="s">
        <v>119</v>
      </c>
      <c r="C17" s="299"/>
      <c r="D17" s="300"/>
      <c r="E17" s="93">
        <f t="shared" si="0"/>
        <v>114584</v>
      </c>
      <c r="F17" s="95">
        <f>F18+F20</f>
        <v>71413</v>
      </c>
      <c r="G17" s="95">
        <f>G18+G20</f>
        <v>17706</v>
      </c>
      <c r="H17" s="95">
        <f>H18+H20</f>
        <v>25465</v>
      </c>
      <c r="I17" s="93">
        <f t="shared" si="1"/>
        <v>116111</v>
      </c>
      <c r="J17" s="95">
        <f>J18+J20</f>
        <v>71127</v>
      </c>
      <c r="K17" s="95">
        <f>K18+K20</f>
        <v>17627</v>
      </c>
      <c r="L17" s="95">
        <f>L18+L20</f>
        <v>27357</v>
      </c>
      <c r="M17" s="93">
        <f t="shared" si="2"/>
        <v>57226</v>
      </c>
      <c r="N17" s="95">
        <f>N18+N20</f>
        <v>33355</v>
      </c>
      <c r="O17" s="95">
        <f>O18+O20</f>
        <v>8375</v>
      </c>
      <c r="P17" s="95">
        <f>P18+P20</f>
        <v>15496</v>
      </c>
      <c r="Q17" s="205"/>
    </row>
    <row r="18" spans="1:17" ht="12.75">
      <c r="A18" s="12">
        <v>10</v>
      </c>
      <c r="B18" s="100" t="s">
        <v>120</v>
      </c>
      <c r="C18" s="101"/>
      <c r="D18" s="102"/>
      <c r="E18" s="105">
        <f t="shared" si="0"/>
        <v>103933</v>
      </c>
      <c r="F18" s="107">
        <v>64324</v>
      </c>
      <c r="G18" s="107">
        <v>15899</v>
      </c>
      <c r="H18" s="107">
        <v>23710</v>
      </c>
      <c r="I18" s="105">
        <f t="shared" si="1"/>
        <v>105047</v>
      </c>
      <c r="J18" s="107">
        <v>63891</v>
      </c>
      <c r="K18" s="107">
        <v>15782</v>
      </c>
      <c r="L18" s="107">
        <v>25374</v>
      </c>
      <c r="M18" s="105">
        <f t="shared" si="2"/>
        <v>51878</v>
      </c>
      <c r="N18" s="107">
        <v>29938</v>
      </c>
      <c r="O18" s="107">
        <v>7485</v>
      </c>
      <c r="P18" s="107">
        <v>14455</v>
      </c>
      <c r="Q18" s="205"/>
    </row>
    <row r="19" spans="1:17" ht="12.75">
      <c r="A19" s="12">
        <v>11</v>
      </c>
      <c r="B19" s="282" t="s">
        <v>116</v>
      </c>
      <c r="C19" s="283"/>
      <c r="D19" s="284"/>
      <c r="E19" s="105">
        <f t="shared" si="0"/>
        <v>0</v>
      </c>
      <c r="F19" s="106"/>
      <c r="G19" s="106"/>
      <c r="H19" s="106"/>
      <c r="I19" s="105">
        <f t="shared" si="1"/>
        <v>100</v>
      </c>
      <c r="J19" s="106"/>
      <c r="K19" s="106"/>
      <c r="L19" s="106">
        <v>100</v>
      </c>
      <c r="M19" s="105">
        <f t="shared" si="2"/>
        <v>0</v>
      </c>
      <c r="N19" s="106"/>
      <c r="O19" s="106"/>
      <c r="P19" s="106"/>
      <c r="Q19" s="205"/>
    </row>
    <row r="20" spans="1:17" ht="13.5" thickBot="1">
      <c r="A20" s="12">
        <v>13</v>
      </c>
      <c r="B20" s="100" t="s">
        <v>121</v>
      </c>
      <c r="C20" s="101"/>
      <c r="D20" s="102"/>
      <c r="E20" s="108">
        <f t="shared" si="0"/>
        <v>10651</v>
      </c>
      <c r="F20" s="109">
        <v>7089</v>
      </c>
      <c r="G20" s="109">
        <v>1807</v>
      </c>
      <c r="H20" s="109">
        <v>1755</v>
      </c>
      <c r="I20" s="108">
        <f t="shared" si="1"/>
        <v>11064</v>
      </c>
      <c r="J20" s="109">
        <v>7236</v>
      </c>
      <c r="K20" s="109">
        <v>1845</v>
      </c>
      <c r="L20" s="109">
        <v>1983</v>
      </c>
      <c r="M20" s="108">
        <f t="shared" si="2"/>
        <v>5348</v>
      </c>
      <c r="N20" s="109">
        <v>3417</v>
      </c>
      <c r="O20" s="109">
        <v>890</v>
      </c>
      <c r="P20" s="109">
        <v>1041</v>
      </c>
      <c r="Q20" s="205"/>
    </row>
    <row r="21" spans="1:17" ht="12.75">
      <c r="A21" s="12">
        <v>14</v>
      </c>
      <c r="B21" s="320" t="s">
        <v>122</v>
      </c>
      <c r="C21" s="321"/>
      <c r="D21" s="321"/>
      <c r="E21" s="189">
        <f t="shared" si="0"/>
        <v>385732</v>
      </c>
      <c r="F21" s="190">
        <f>SUM(F9+F10+F11+F17)</f>
        <v>217596</v>
      </c>
      <c r="G21" s="190">
        <f>SUM(G9+G10+G11+G17)</f>
        <v>54580</v>
      </c>
      <c r="H21" s="190">
        <f>SUM(H9+H10+H11+H17)</f>
        <v>113556</v>
      </c>
      <c r="I21" s="189">
        <f t="shared" si="1"/>
        <v>395176</v>
      </c>
      <c r="J21" s="190">
        <f>SUM(J9+J10+J11+J17)</f>
        <v>218470</v>
      </c>
      <c r="K21" s="190">
        <f>SUM(K9+K10+K11+K17)</f>
        <v>54813</v>
      </c>
      <c r="L21" s="190">
        <f>SUM(L9+L10+L11+L17)</f>
        <v>121893</v>
      </c>
      <c r="M21" s="189">
        <f t="shared" si="2"/>
        <v>189114</v>
      </c>
      <c r="N21" s="190">
        <f>SUM(N9+N10+N11+N17)</f>
        <v>100151</v>
      </c>
      <c r="O21" s="190">
        <f>SUM(O9+O10+O11+O17)</f>
        <v>25487</v>
      </c>
      <c r="P21" s="190">
        <f>SUM(P9+P10+P11+P17)</f>
        <v>63476</v>
      </c>
      <c r="Q21" s="205"/>
    </row>
    <row r="22" spans="1:17" ht="13.5" thickBot="1">
      <c r="A22" s="12">
        <v>15</v>
      </c>
      <c r="B22" s="322" t="s">
        <v>123</v>
      </c>
      <c r="C22" s="323"/>
      <c r="D22" s="323"/>
      <c r="E22" s="191">
        <f t="shared" si="0"/>
        <v>37328</v>
      </c>
      <c r="F22" s="191">
        <f>SUM(F23+F25)</f>
        <v>14908</v>
      </c>
      <c r="G22" s="191">
        <f>SUM(G23+G25)</f>
        <v>3511</v>
      </c>
      <c r="H22" s="192">
        <f>SUM(H23+H25)</f>
        <v>18909</v>
      </c>
      <c r="I22" s="191">
        <f t="shared" si="1"/>
        <v>39949</v>
      </c>
      <c r="J22" s="191">
        <f>SUM(J23+J25)</f>
        <v>15248</v>
      </c>
      <c r="K22" s="191">
        <f>SUM(K23+K25)</f>
        <v>3603</v>
      </c>
      <c r="L22" s="192">
        <f>SUM(L23+L25)</f>
        <v>21098</v>
      </c>
      <c r="M22" s="191">
        <f t="shared" si="2"/>
        <v>15622</v>
      </c>
      <c r="N22" s="191">
        <f>SUM(N23+N25)</f>
        <v>5952</v>
      </c>
      <c r="O22" s="191">
        <f>SUM(O23+O25)</f>
        <v>1425</v>
      </c>
      <c r="P22" s="192">
        <f>SUM(P23+P25)</f>
        <v>8245</v>
      </c>
      <c r="Q22" s="205"/>
    </row>
    <row r="23" spans="1:17" ht="12.75">
      <c r="A23" s="12">
        <v>16</v>
      </c>
      <c r="B23" s="282" t="s">
        <v>124</v>
      </c>
      <c r="C23" s="283"/>
      <c r="D23" s="284"/>
      <c r="E23" s="105">
        <f t="shared" si="0"/>
        <v>26612</v>
      </c>
      <c r="F23" s="107">
        <v>11541</v>
      </c>
      <c r="G23" s="107">
        <v>2611</v>
      </c>
      <c r="H23" s="107">
        <v>12460</v>
      </c>
      <c r="I23" s="105">
        <f t="shared" si="1"/>
        <v>28178</v>
      </c>
      <c r="J23" s="107">
        <v>11781</v>
      </c>
      <c r="K23" s="107">
        <v>2676</v>
      </c>
      <c r="L23" s="107">
        <v>13721</v>
      </c>
      <c r="M23" s="105">
        <f t="shared" si="2"/>
        <v>9219</v>
      </c>
      <c r="N23" s="107">
        <v>4587</v>
      </c>
      <c r="O23" s="107">
        <v>1018</v>
      </c>
      <c r="P23" s="107">
        <v>3614</v>
      </c>
      <c r="Q23" s="205"/>
    </row>
    <row r="24" spans="1:17" ht="12.75">
      <c r="A24" s="12">
        <v>17</v>
      </c>
      <c r="B24" s="282" t="s">
        <v>116</v>
      </c>
      <c r="C24" s="283"/>
      <c r="D24" s="284"/>
      <c r="E24" s="105">
        <f t="shared" si="0"/>
        <v>0</v>
      </c>
      <c r="F24" s="106"/>
      <c r="G24" s="106"/>
      <c r="H24" s="106"/>
      <c r="I24" s="105">
        <f t="shared" si="1"/>
        <v>560</v>
      </c>
      <c r="J24" s="106"/>
      <c r="K24" s="106"/>
      <c r="L24" s="106">
        <v>560</v>
      </c>
      <c r="M24" s="105">
        <f t="shared" si="2"/>
        <v>0</v>
      </c>
      <c r="N24" s="106"/>
      <c r="O24" s="106"/>
      <c r="P24" s="106"/>
      <c r="Q24" s="205"/>
    </row>
    <row r="25" spans="1:17" ht="12.75">
      <c r="A25" s="12">
        <v>18</v>
      </c>
      <c r="B25" s="282" t="s">
        <v>125</v>
      </c>
      <c r="C25" s="283"/>
      <c r="D25" s="284"/>
      <c r="E25" s="105">
        <f t="shared" si="0"/>
        <v>10716</v>
      </c>
      <c r="F25" s="107">
        <v>3367</v>
      </c>
      <c r="G25" s="106">
        <v>900</v>
      </c>
      <c r="H25" s="107">
        <v>6449</v>
      </c>
      <c r="I25" s="105">
        <f t="shared" si="1"/>
        <v>11771</v>
      </c>
      <c r="J25" s="107">
        <v>3467</v>
      </c>
      <c r="K25" s="106">
        <v>927</v>
      </c>
      <c r="L25" s="107">
        <v>7377</v>
      </c>
      <c r="M25" s="105">
        <f t="shared" si="2"/>
        <v>6403</v>
      </c>
      <c r="N25" s="107">
        <v>1365</v>
      </c>
      <c r="O25" s="106">
        <v>407</v>
      </c>
      <c r="P25" s="107">
        <v>4631</v>
      </c>
      <c r="Q25" s="205"/>
    </row>
    <row r="26" spans="1:17" ht="12.75">
      <c r="A26" s="12">
        <v>19</v>
      </c>
      <c r="B26" s="100" t="s">
        <v>126</v>
      </c>
      <c r="C26" s="101"/>
      <c r="D26" s="102"/>
      <c r="E26" s="108">
        <f t="shared" si="0"/>
        <v>0</v>
      </c>
      <c r="F26" s="107"/>
      <c r="G26" s="106"/>
      <c r="H26" s="107"/>
      <c r="I26" s="108">
        <f t="shared" si="1"/>
        <v>303</v>
      </c>
      <c r="J26" s="107"/>
      <c r="K26" s="106"/>
      <c r="L26" s="107">
        <v>303</v>
      </c>
      <c r="M26" s="108">
        <f t="shared" si="2"/>
        <v>0</v>
      </c>
      <c r="N26" s="107"/>
      <c r="O26" s="106"/>
      <c r="P26" s="107"/>
      <c r="Q26" s="205"/>
    </row>
    <row r="27" spans="1:17" ht="12.75">
      <c r="A27" s="12">
        <v>20</v>
      </c>
      <c r="B27" s="316" t="s">
        <v>127</v>
      </c>
      <c r="C27" s="317"/>
      <c r="D27" s="317"/>
      <c r="E27" s="160">
        <f t="shared" si="0"/>
        <v>48073</v>
      </c>
      <c r="F27" s="160">
        <f>SUM(F28+F36)</f>
        <v>26777</v>
      </c>
      <c r="G27" s="160">
        <f>SUM(G28+G36)</f>
        <v>6560</v>
      </c>
      <c r="H27" s="160">
        <f>SUM(H28+H36)</f>
        <v>14736</v>
      </c>
      <c r="I27" s="160">
        <f t="shared" si="1"/>
        <v>50887</v>
      </c>
      <c r="J27" s="160">
        <f>SUM(J28+J36)</f>
        <v>27532</v>
      </c>
      <c r="K27" s="160">
        <f>SUM(K28+K36)</f>
        <v>6767</v>
      </c>
      <c r="L27" s="160">
        <f>SUM(L28+L36)</f>
        <v>16588</v>
      </c>
      <c r="M27" s="160">
        <f t="shared" si="2"/>
        <v>20402</v>
      </c>
      <c r="N27" s="160">
        <f>SUM(N28+N36)</f>
        <v>10465</v>
      </c>
      <c r="O27" s="160">
        <f>SUM(O28+O36)</f>
        <v>2824</v>
      </c>
      <c r="P27" s="160">
        <f>SUM(P28+P36)</f>
        <v>7113</v>
      </c>
      <c r="Q27" s="205"/>
    </row>
    <row r="28" spans="1:17" ht="12.75">
      <c r="A28" s="12">
        <v>21</v>
      </c>
      <c r="B28" s="291" t="s">
        <v>128</v>
      </c>
      <c r="C28" s="292"/>
      <c r="D28" s="292"/>
      <c r="E28" s="93">
        <f t="shared" si="0"/>
        <v>11567</v>
      </c>
      <c r="F28" s="93">
        <f>SUM(F29:F35)</f>
        <v>5661</v>
      </c>
      <c r="G28" s="93">
        <f>SUM(G29:G35)</f>
        <v>1492</v>
      </c>
      <c r="H28" s="93">
        <f>SUM(H29:H35)</f>
        <v>4414</v>
      </c>
      <c r="I28" s="93">
        <f t="shared" si="1"/>
        <v>12251</v>
      </c>
      <c r="J28" s="93">
        <f>SUM(J29:J35)</f>
        <v>5901</v>
      </c>
      <c r="K28" s="93">
        <f>SUM(K29:K35)</f>
        <v>1560</v>
      </c>
      <c r="L28" s="93">
        <f>SUM(L29:L35)</f>
        <v>4790</v>
      </c>
      <c r="M28" s="93">
        <f t="shared" si="2"/>
        <v>4856</v>
      </c>
      <c r="N28" s="93">
        <f>SUM(N29:N35)</f>
        <v>2419</v>
      </c>
      <c r="O28" s="93">
        <f>SUM(O29:O35)</f>
        <v>640</v>
      </c>
      <c r="P28" s="93">
        <f>SUM(P29:P35)</f>
        <v>1797</v>
      </c>
      <c r="Q28" s="205"/>
    </row>
    <row r="29" spans="1:17" ht="12.75">
      <c r="A29" s="12">
        <v>22</v>
      </c>
      <c r="B29" s="311" t="s">
        <v>129</v>
      </c>
      <c r="C29" s="340"/>
      <c r="D29" s="341"/>
      <c r="E29" s="103">
        <f t="shared" si="0"/>
        <v>450</v>
      </c>
      <c r="F29" s="110"/>
      <c r="G29" s="110"/>
      <c r="H29" s="110">
        <v>450</v>
      </c>
      <c r="I29" s="103">
        <f t="shared" si="1"/>
        <v>450</v>
      </c>
      <c r="J29" s="110"/>
      <c r="K29" s="110"/>
      <c r="L29" s="110">
        <v>450</v>
      </c>
      <c r="M29" s="103">
        <f t="shared" si="2"/>
        <v>166</v>
      </c>
      <c r="N29" s="110"/>
      <c r="O29" s="110"/>
      <c r="P29" s="110">
        <v>166</v>
      </c>
      <c r="Q29" s="205"/>
    </row>
    <row r="30" spans="1:17" ht="12.75">
      <c r="A30" s="12">
        <v>23</v>
      </c>
      <c r="B30" s="282" t="s">
        <v>130</v>
      </c>
      <c r="C30" s="283"/>
      <c r="D30" s="284"/>
      <c r="E30" s="105">
        <f t="shared" si="0"/>
        <v>0</v>
      </c>
      <c r="F30" s="106"/>
      <c r="G30" s="106"/>
      <c r="H30" s="106">
        <v>0</v>
      </c>
      <c r="I30" s="105">
        <f t="shared" si="1"/>
        <v>0</v>
      </c>
      <c r="J30" s="106"/>
      <c r="K30" s="106"/>
      <c r="L30" s="106">
        <v>0</v>
      </c>
      <c r="M30" s="105">
        <f t="shared" si="2"/>
        <v>0</v>
      </c>
      <c r="N30" s="106"/>
      <c r="O30" s="106"/>
      <c r="P30" s="106"/>
      <c r="Q30" s="205"/>
    </row>
    <row r="31" spans="1:17" ht="12.75">
      <c r="A31" s="12">
        <v>24</v>
      </c>
      <c r="B31" s="282" t="s">
        <v>131</v>
      </c>
      <c r="C31" s="283"/>
      <c r="D31" s="284"/>
      <c r="E31" s="105">
        <f t="shared" si="0"/>
        <v>295</v>
      </c>
      <c r="F31" s="106"/>
      <c r="G31" s="106"/>
      <c r="H31" s="106">
        <v>295</v>
      </c>
      <c r="I31" s="105">
        <f t="shared" si="1"/>
        <v>295</v>
      </c>
      <c r="J31" s="106"/>
      <c r="K31" s="106"/>
      <c r="L31" s="106">
        <v>295</v>
      </c>
      <c r="M31" s="105">
        <f t="shared" si="2"/>
        <v>117</v>
      </c>
      <c r="N31" s="106"/>
      <c r="O31" s="106"/>
      <c r="P31" s="106">
        <v>117</v>
      </c>
      <c r="Q31" s="205"/>
    </row>
    <row r="32" spans="1:17" ht="12.75">
      <c r="A32" s="12">
        <v>25</v>
      </c>
      <c r="B32" s="282" t="s">
        <v>132</v>
      </c>
      <c r="C32" s="283"/>
      <c r="D32" s="284"/>
      <c r="E32" s="105">
        <f t="shared" si="0"/>
        <v>675</v>
      </c>
      <c r="F32" s="106"/>
      <c r="G32" s="106"/>
      <c r="H32" s="106">
        <v>675</v>
      </c>
      <c r="I32" s="105">
        <f t="shared" si="1"/>
        <v>675</v>
      </c>
      <c r="J32" s="106">
        <v>40</v>
      </c>
      <c r="K32" s="106">
        <v>14</v>
      </c>
      <c r="L32" s="106">
        <v>621</v>
      </c>
      <c r="M32" s="105">
        <f t="shared" si="2"/>
        <v>379</v>
      </c>
      <c r="N32" s="106">
        <v>20</v>
      </c>
      <c r="O32" s="106">
        <v>7</v>
      </c>
      <c r="P32" s="106">
        <v>352</v>
      </c>
      <c r="Q32" s="205"/>
    </row>
    <row r="33" spans="1:17" ht="12.75">
      <c r="A33" s="12">
        <v>26</v>
      </c>
      <c r="B33" s="282" t="s">
        <v>133</v>
      </c>
      <c r="C33" s="283"/>
      <c r="D33" s="284"/>
      <c r="E33" s="105">
        <f t="shared" si="0"/>
        <v>9821</v>
      </c>
      <c r="F33" s="107">
        <v>5661</v>
      </c>
      <c r="G33" s="107">
        <v>1492</v>
      </c>
      <c r="H33" s="107">
        <v>2668</v>
      </c>
      <c r="I33" s="105">
        <f t="shared" si="1"/>
        <v>10505</v>
      </c>
      <c r="J33" s="107">
        <v>5861</v>
      </c>
      <c r="K33" s="107">
        <v>1546</v>
      </c>
      <c r="L33" s="107">
        <v>3098</v>
      </c>
      <c r="M33" s="105">
        <f t="shared" si="2"/>
        <v>4107</v>
      </c>
      <c r="N33" s="107">
        <v>2399</v>
      </c>
      <c r="O33" s="107">
        <v>633</v>
      </c>
      <c r="P33" s="107">
        <v>1075</v>
      </c>
      <c r="Q33" s="205"/>
    </row>
    <row r="34" spans="1:17" ht="12.75">
      <c r="A34" s="12">
        <v>27</v>
      </c>
      <c r="B34" s="282" t="s">
        <v>134</v>
      </c>
      <c r="C34" s="283"/>
      <c r="D34" s="284"/>
      <c r="E34" s="105">
        <f t="shared" si="0"/>
        <v>163</v>
      </c>
      <c r="F34" s="111"/>
      <c r="G34" s="111"/>
      <c r="H34" s="111">
        <v>163</v>
      </c>
      <c r="I34" s="105">
        <f t="shared" si="1"/>
        <v>163</v>
      </c>
      <c r="J34" s="111"/>
      <c r="K34" s="111"/>
      <c r="L34" s="111">
        <v>163</v>
      </c>
      <c r="M34" s="105">
        <f t="shared" si="2"/>
        <v>31</v>
      </c>
      <c r="N34" s="111"/>
      <c r="O34" s="111"/>
      <c r="P34" s="111">
        <v>31</v>
      </c>
      <c r="Q34" s="205"/>
    </row>
    <row r="35" spans="1:17" ht="12.75">
      <c r="A35" s="12">
        <v>28</v>
      </c>
      <c r="B35" s="282" t="s">
        <v>135</v>
      </c>
      <c r="C35" s="283"/>
      <c r="D35" s="284"/>
      <c r="E35" s="108">
        <f t="shared" si="0"/>
        <v>163</v>
      </c>
      <c r="F35" s="112"/>
      <c r="G35" s="112"/>
      <c r="H35" s="112">
        <v>163</v>
      </c>
      <c r="I35" s="108">
        <f t="shared" si="1"/>
        <v>163</v>
      </c>
      <c r="J35" s="112"/>
      <c r="K35" s="112"/>
      <c r="L35" s="112">
        <v>163</v>
      </c>
      <c r="M35" s="108">
        <f t="shared" si="2"/>
        <v>56</v>
      </c>
      <c r="N35" s="112"/>
      <c r="O35" s="112"/>
      <c r="P35" s="112">
        <v>56</v>
      </c>
      <c r="Q35" s="205"/>
    </row>
    <row r="36" spans="1:17" ht="12.75">
      <c r="A36" s="12">
        <v>29</v>
      </c>
      <c r="B36" s="291" t="s">
        <v>136</v>
      </c>
      <c r="C36" s="292"/>
      <c r="D36" s="292"/>
      <c r="E36" s="93">
        <f t="shared" si="0"/>
        <v>36506</v>
      </c>
      <c r="F36" s="113">
        <f>SUM(F37+F40+F41+F42+F43)</f>
        <v>21116</v>
      </c>
      <c r="G36" s="113">
        <f>SUM(G37+G40+G41+G42+G43)</f>
        <v>5068</v>
      </c>
      <c r="H36" s="113">
        <f>SUM(H37+H40+H41+H42+H43)</f>
        <v>10322</v>
      </c>
      <c r="I36" s="93">
        <f t="shared" si="1"/>
        <v>38636</v>
      </c>
      <c r="J36" s="113">
        <f>SUM(J37+J40+J41+J42+J43)</f>
        <v>21631</v>
      </c>
      <c r="K36" s="113">
        <f>SUM(K37+K40+K41+K42+K43)</f>
        <v>5207</v>
      </c>
      <c r="L36" s="113">
        <f>SUM(L37+L40+L41+L42+L43)</f>
        <v>11798</v>
      </c>
      <c r="M36" s="93">
        <f t="shared" si="2"/>
        <v>15546</v>
      </c>
      <c r="N36" s="113">
        <f>SUM(N37+N40+N41+N42+N43)</f>
        <v>8046</v>
      </c>
      <c r="O36" s="113">
        <f>SUM(O37+O40+O41+O42+O43)</f>
        <v>2184</v>
      </c>
      <c r="P36" s="113">
        <f>SUM(P37+P40+P41+P42+P43)</f>
        <v>5316</v>
      </c>
      <c r="Q36" s="205"/>
    </row>
    <row r="37" spans="1:17" ht="12.75">
      <c r="A37" s="12">
        <v>30</v>
      </c>
      <c r="B37" s="282" t="s">
        <v>137</v>
      </c>
      <c r="C37" s="283"/>
      <c r="D37" s="284"/>
      <c r="E37" s="103">
        <f t="shared" si="0"/>
        <v>5172</v>
      </c>
      <c r="F37" s="114">
        <f>SUM(F38:F39)</f>
        <v>4092</v>
      </c>
      <c r="G37" s="114">
        <f>SUM(G38:G39)</f>
        <v>843</v>
      </c>
      <c r="H37" s="114">
        <f>SUM(H38:H39)</f>
        <v>237</v>
      </c>
      <c r="I37" s="103">
        <f t="shared" si="1"/>
        <v>5405</v>
      </c>
      <c r="J37" s="114">
        <f>SUM(J38:J39)</f>
        <v>4177</v>
      </c>
      <c r="K37" s="114">
        <f>SUM(K38:K39)</f>
        <v>866</v>
      </c>
      <c r="L37" s="114">
        <f>SUM(L38:L39)</f>
        <v>362</v>
      </c>
      <c r="M37" s="103">
        <f t="shared" si="2"/>
        <v>1147</v>
      </c>
      <c r="N37" s="114">
        <f>SUM(N38:N39)</f>
        <v>885</v>
      </c>
      <c r="O37" s="114">
        <f>SUM(O38:O39)</f>
        <v>228</v>
      </c>
      <c r="P37" s="114">
        <f>SUM(P38:P39)</f>
        <v>34</v>
      </c>
      <c r="Q37" s="205"/>
    </row>
    <row r="38" spans="1:17" ht="12.75">
      <c r="A38" s="12">
        <v>31</v>
      </c>
      <c r="B38" s="100" t="s">
        <v>138</v>
      </c>
      <c r="C38" s="101"/>
      <c r="D38" s="102"/>
      <c r="E38" s="105">
        <f t="shared" si="0"/>
        <v>800</v>
      </c>
      <c r="F38" s="111">
        <v>603</v>
      </c>
      <c r="G38" s="111">
        <v>155</v>
      </c>
      <c r="H38" s="111">
        <v>42</v>
      </c>
      <c r="I38" s="105">
        <f t="shared" si="1"/>
        <v>800</v>
      </c>
      <c r="J38" s="111">
        <v>603</v>
      </c>
      <c r="K38" s="111">
        <v>155</v>
      </c>
      <c r="L38" s="111">
        <v>42</v>
      </c>
      <c r="M38" s="105">
        <f t="shared" si="2"/>
        <v>387</v>
      </c>
      <c r="N38" s="111">
        <v>300</v>
      </c>
      <c r="O38" s="111">
        <v>78</v>
      </c>
      <c r="P38" s="111">
        <v>9</v>
      </c>
      <c r="Q38" s="205"/>
    </row>
    <row r="39" spans="1:17" ht="12.75">
      <c r="A39" s="12">
        <v>32</v>
      </c>
      <c r="B39" s="100" t="s">
        <v>139</v>
      </c>
      <c r="C39" s="101"/>
      <c r="D39" s="102"/>
      <c r="E39" s="105">
        <f t="shared" si="0"/>
        <v>4372</v>
      </c>
      <c r="F39" s="111">
        <v>3489</v>
      </c>
      <c r="G39" s="111">
        <v>688</v>
      </c>
      <c r="H39" s="111">
        <v>195</v>
      </c>
      <c r="I39" s="105">
        <f t="shared" si="1"/>
        <v>4605</v>
      </c>
      <c r="J39" s="111">
        <v>3574</v>
      </c>
      <c r="K39" s="111">
        <v>711</v>
      </c>
      <c r="L39" s="111">
        <v>320</v>
      </c>
      <c r="M39" s="105">
        <f t="shared" si="2"/>
        <v>760</v>
      </c>
      <c r="N39" s="111">
        <v>585</v>
      </c>
      <c r="O39" s="111">
        <v>150</v>
      </c>
      <c r="P39" s="111">
        <v>25</v>
      </c>
      <c r="Q39" s="205"/>
    </row>
    <row r="40" spans="1:17" ht="12.75">
      <c r="A40" s="12">
        <v>33</v>
      </c>
      <c r="B40" s="282" t="s">
        <v>140</v>
      </c>
      <c r="C40" s="283"/>
      <c r="D40" s="284"/>
      <c r="E40" s="105">
        <f t="shared" si="0"/>
        <v>3844</v>
      </c>
      <c r="F40" s="115">
        <v>599</v>
      </c>
      <c r="G40" s="111">
        <v>154</v>
      </c>
      <c r="H40" s="115">
        <v>3091</v>
      </c>
      <c r="I40" s="105">
        <f t="shared" si="1"/>
        <v>4034</v>
      </c>
      <c r="J40" s="115">
        <v>659</v>
      </c>
      <c r="K40" s="111">
        <v>170</v>
      </c>
      <c r="L40" s="115">
        <v>3205</v>
      </c>
      <c r="M40" s="105">
        <f t="shared" si="2"/>
        <v>1559</v>
      </c>
      <c r="N40" s="115">
        <v>314</v>
      </c>
      <c r="O40" s="111">
        <v>79</v>
      </c>
      <c r="P40" s="115">
        <v>1166</v>
      </c>
      <c r="Q40" s="205"/>
    </row>
    <row r="41" spans="1:17" ht="12.75">
      <c r="A41" s="12">
        <v>34</v>
      </c>
      <c r="B41" s="100" t="s">
        <v>141</v>
      </c>
      <c r="C41" s="101"/>
      <c r="D41" s="102"/>
      <c r="E41" s="105">
        <f t="shared" si="0"/>
        <v>763</v>
      </c>
      <c r="F41" s="115">
        <v>603</v>
      </c>
      <c r="G41" s="111">
        <v>155</v>
      </c>
      <c r="H41" s="115">
        <v>5</v>
      </c>
      <c r="I41" s="105">
        <f t="shared" si="1"/>
        <v>1404</v>
      </c>
      <c r="J41" s="115">
        <v>603</v>
      </c>
      <c r="K41" s="111">
        <v>155</v>
      </c>
      <c r="L41" s="115">
        <v>646</v>
      </c>
      <c r="M41" s="105">
        <f t="shared" si="2"/>
        <v>382</v>
      </c>
      <c r="N41" s="115">
        <v>300</v>
      </c>
      <c r="O41" s="111">
        <v>78</v>
      </c>
      <c r="P41" s="115">
        <v>4</v>
      </c>
      <c r="Q41" s="205"/>
    </row>
    <row r="42" spans="1:17" ht="12.75">
      <c r="A42" s="12">
        <v>35</v>
      </c>
      <c r="B42" s="100" t="s">
        <v>142</v>
      </c>
      <c r="C42" s="101"/>
      <c r="D42" s="102"/>
      <c r="E42" s="105">
        <f aca="true" t="shared" si="3" ref="E42:E75">SUM(F42:H42)</f>
        <v>5870</v>
      </c>
      <c r="F42" s="115">
        <v>587</v>
      </c>
      <c r="G42" s="111">
        <v>158</v>
      </c>
      <c r="H42" s="115">
        <v>5125</v>
      </c>
      <c r="I42" s="105">
        <f aca="true" t="shared" si="4" ref="I42:I75">SUM(J42:L42)</f>
        <v>6154</v>
      </c>
      <c r="J42" s="115">
        <v>647</v>
      </c>
      <c r="K42" s="111">
        <v>174</v>
      </c>
      <c r="L42" s="115">
        <v>5333</v>
      </c>
      <c r="M42" s="105">
        <f t="shared" si="2"/>
        <v>3767</v>
      </c>
      <c r="N42" s="115">
        <v>280</v>
      </c>
      <c r="O42" s="111">
        <v>75</v>
      </c>
      <c r="P42" s="115">
        <v>3412</v>
      </c>
      <c r="Q42" s="205"/>
    </row>
    <row r="43" spans="1:17" ht="12.75">
      <c r="A43" s="12">
        <v>36</v>
      </c>
      <c r="B43" s="282" t="s">
        <v>143</v>
      </c>
      <c r="C43" s="283"/>
      <c r="D43" s="284"/>
      <c r="E43" s="105">
        <f t="shared" si="3"/>
        <v>20857</v>
      </c>
      <c r="F43" s="115">
        <f>F44+F45</f>
        <v>15235</v>
      </c>
      <c r="G43" s="115">
        <f>G44+G45</f>
        <v>3758</v>
      </c>
      <c r="H43" s="115">
        <f>H44+H45</f>
        <v>1864</v>
      </c>
      <c r="I43" s="105">
        <f t="shared" si="4"/>
        <v>21639</v>
      </c>
      <c r="J43" s="115">
        <f>J44+J45</f>
        <v>15545</v>
      </c>
      <c r="K43" s="115">
        <f>K44+K45</f>
        <v>3842</v>
      </c>
      <c r="L43" s="115">
        <f>L44+L45</f>
        <v>2252</v>
      </c>
      <c r="M43" s="105">
        <f>SUM(N43:P43)</f>
        <v>8691</v>
      </c>
      <c r="N43" s="115">
        <f>SUM(N44:N45)</f>
        <v>6267</v>
      </c>
      <c r="O43" s="115">
        <f>SUM(O44:O45)</f>
        <v>1724</v>
      </c>
      <c r="P43" s="115">
        <f>SUM(P44:P45)</f>
        <v>700</v>
      </c>
      <c r="Q43" s="205"/>
    </row>
    <row r="44" spans="1:17" ht="12.75">
      <c r="A44" s="12">
        <v>37</v>
      </c>
      <c r="B44" s="282" t="s">
        <v>144</v>
      </c>
      <c r="C44" s="283"/>
      <c r="D44" s="284"/>
      <c r="E44" s="105">
        <f t="shared" si="3"/>
        <v>743</v>
      </c>
      <c r="F44" s="111">
        <v>550</v>
      </c>
      <c r="G44" s="111">
        <v>148</v>
      </c>
      <c r="H44" s="111">
        <v>45</v>
      </c>
      <c r="I44" s="105">
        <f t="shared" si="4"/>
        <v>868</v>
      </c>
      <c r="J44" s="111">
        <v>550</v>
      </c>
      <c r="K44" s="111">
        <v>148</v>
      </c>
      <c r="L44" s="111">
        <v>170</v>
      </c>
      <c r="M44" s="105">
        <f t="shared" si="2"/>
        <v>346</v>
      </c>
      <c r="N44" s="111">
        <v>272</v>
      </c>
      <c r="O44" s="111">
        <v>74</v>
      </c>
      <c r="P44" s="111"/>
      <c r="Q44" s="205"/>
    </row>
    <row r="45" spans="1:17" ht="12.75">
      <c r="A45" s="12">
        <v>38</v>
      </c>
      <c r="B45" s="100" t="s">
        <v>145</v>
      </c>
      <c r="C45" s="101"/>
      <c r="D45" s="102"/>
      <c r="E45" s="108">
        <f t="shared" si="3"/>
        <v>20114</v>
      </c>
      <c r="F45" s="111">
        <v>14685</v>
      </c>
      <c r="G45" s="111">
        <v>3610</v>
      </c>
      <c r="H45" s="111">
        <v>1819</v>
      </c>
      <c r="I45" s="108">
        <f t="shared" si="4"/>
        <v>20771</v>
      </c>
      <c r="J45" s="111">
        <v>14995</v>
      </c>
      <c r="K45" s="111">
        <v>3694</v>
      </c>
      <c r="L45" s="111">
        <v>2082</v>
      </c>
      <c r="M45" s="108">
        <f t="shared" si="2"/>
        <v>8345</v>
      </c>
      <c r="N45" s="111">
        <v>5995</v>
      </c>
      <c r="O45" s="111">
        <v>1650</v>
      </c>
      <c r="P45" s="111">
        <v>700</v>
      </c>
      <c r="Q45" s="205"/>
    </row>
    <row r="46" spans="1:17" ht="12.75">
      <c r="A46" s="12">
        <v>39</v>
      </c>
      <c r="B46" s="127" t="s">
        <v>146</v>
      </c>
      <c r="C46" s="97"/>
      <c r="D46" s="98"/>
      <c r="E46" s="160">
        <f t="shared" si="3"/>
        <v>109453</v>
      </c>
      <c r="F46" s="160">
        <f>SUM(F47+F58)</f>
        <v>50917</v>
      </c>
      <c r="G46" s="160">
        <f>SUM(G47+G58)</f>
        <v>9603</v>
      </c>
      <c r="H46" s="160">
        <f>SUM(H47+H58)</f>
        <v>48933</v>
      </c>
      <c r="I46" s="160">
        <f t="shared" si="4"/>
        <v>116481</v>
      </c>
      <c r="J46" s="160">
        <f>SUM(J47+J58)</f>
        <v>51929</v>
      </c>
      <c r="K46" s="160">
        <f>SUM(K47+K58)</f>
        <v>9948</v>
      </c>
      <c r="L46" s="160">
        <f>SUM(L47+L58)</f>
        <v>54604</v>
      </c>
      <c r="M46" s="160">
        <f t="shared" si="2"/>
        <v>52488</v>
      </c>
      <c r="N46" s="160">
        <f>SUM(N47+N58)</f>
        <v>25699</v>
      </c>
      <c r="O46" s="160">
        <f>SUM(O47+O58)</f>
        <v>4926</v>
      </c>
      <c r="P46" s="160">
        <f>SUM(P47+P58)</f>
        <v>21863</v>
      </c>
      <c r="Q46" s="205"/>
    </row>
    <row r="47" spans="1:17" ht="12.75">
      <c r="A47" s="12">
        <v>40</v>
      </c>
      <c r="B47" s="316" t="s">
        <v>147</v>
      </c>
      <c r="C47" s="317"/>
      <c r="D47" s="317"/>
      <c r="E47" s="93">
        <f t="shared" si="3"/>
        <v>73358</v>
      </c>
      <c r="F47" s="113">
        <f>SUM(F48:F57)</f>
        <v>22596</v>
      </c>
      <c r="G47" s="113">
        <f>SUM(G48:G57)</f>
        <v>5756</v>
      </c>
      <c r="H47" s="113">
        <f>SUM(H48:H57)</f>
        <v>45006</v>
      </c>
      <c r="I47" s="93">
        <f t="shared" si="4"/>
        <v>78965</v>
      </c>
      <c r="J47" s="113">
        <f>SUM(J48:J57)</f>
        <v>23491</v>
      </c>
      <c r="K47" s="113">
        <f>SUM(K48:K57)</f>
        <v>5997</v>
      </c>
      <c r="L47" s="113">
        <f>SUM(L48:L57)</f>
        <v>49477</v>
      </c>
      <c r="M47" s="93">
        <f t="shared" si="2"/>
        <v>34226</v>
      </c>
      <c r="N47" s="113">
        <f>SUM(N48:N57)</f>
        <v>10891</v>
      </c>
      <c r="O47" s="113">
        <f>SUM(O48:O57)</f>
        <v>2806</v>
      </c>
      <c r="P47" s="113">
        <f>SUM(P48:P57)</f>
        <v>20529</v>
      </c>
      <c r="Q47" s="205"/>
    </row>
    <row r="48" spans="1:17" ht="12.75">
      <c r="A48" s="12">
        <v>41</v>
      </c>
      <c r="B48" s="282" t="s">
        <v>148</v>
      </c>
      <c r="C48" s="283"/>
      <c r="D48" s="284"/>
      <c r="E48" s="103">
        <f t="shared" si="3"/>
        <v>23271</v>
      </c>
      <c r="F48" s="114">
        <v>16686</v>
      </c>
      <c r="G48" s="114">
        <v>4239</v>
      </c>
      <c r="H48" s="114">
        <v>2346</v>
      </c>
      <c r="I48" s="103">
        <f t="shared" si="4"/>
        <v>24463</v>
      </c>
      <c r="J48" s="114">
        <v>17411</v>
      </c>
      <c r="K48" s="114">
        <v>4435</v>
      </c>
      <c r="L48" s="114">
        <v>2617</v>
      </c>
      <c r="M48" s="103">
        <f t="shared" si="2"/>
        <v>11220</v>
      </c>
      <c r="N48" s="114">
        <v>8055</v>
      </c>
      <c r="O48" s="114">
        <v>2073</v>
      </c>
      <c r="P48" s="114">
        <v>1092</v>
      </c>
      <c r="Q48" s="205"/>
    </row>
    <row r="49" spans="1:17" ht="12.75">
      <c r="A49" s="12">
        <v>42</v>
      </c>
      <c r="B49" s="282" t="s">
        <v>149</v>
      </c>
      <c r="C49" s="283"/>
      <c r="D49" s="284"/>
      <c r="E49" s="105">
        <f t="shared" si="3"/>
        <v>8159</v>
      </c>
      <c r="F49" s="115">
        <v>4082</v>
      </c>
      <c r="G49" s="111">
        <v>1057</v>
      </c>
      <c r="H49" s="115">
        <v>3020</v>
      </c>
      <c r="I49" s="105">
        <f t="shared" si="4"/>
        <v>8726</v>
      </c>
      <c r="J49" s="115">
        <v>4202</v>
      </c>
      <c r="K49" s="111">
        <v>1089</v>
      </c>
      <c r="L49" s="115">
        <v>3435</v>
      </c>
      <c r="M49" s="105">
        <f t="shared" si="2"/>
        <v>3794</v>
      </c>
      <c r="N49" s="115">
        <v>2014</v>
      </c>
      <c r="O49" s="111">
        <v>523</v>
      </c>
      <c r="P49" s="115">
        <v>1257</v>
      </c>
      <c r="Q49" s="205"/>
    </row>
    <row r="50" spans="1:17" ht="12.75">
      <c r="A50" s="12">
        <v>43</v>
      </c>
      <c r="B50" s="282" t="s">
        <v>150</v>
      </c>
      <c r="C50" s="283"/>
      <c r="D50" s="284"/>
      <c r="E50" s="105">
        <f t="shared" si="3"/>
        <v>4740</v>
      </c>
      <c r="F50" s="115">
        <v>1828</v>
      </c>
      <c r="G50" s="111">
        <v>460</v>
      </c>
      <c r="H50" s="111">
        <v>2452</v>
      </c>
      <c r="I50" s="105">
        <f t="shared" si="4"/>
        <v>4472</v>
      </c>
      <c r="J50" s="115">
        <v>1878</v>
      </c>
      <c r="K50" s="111">
        <v>473</v>
      </c>
      <c r="L50" s="111">
        <v>2121</v>
      </c>
      <c r="M50" s="105">
        <f t="shared" si="2"/>
        <v>1478</v>
      </c>
      <c r="N50" s="115">
        <v>822</v>
      </c>
      <c r="O50" s="111">
        <v>210</v>
      </c>
      <c r="P50" s="111">
        <v>446</v>
      </c>
      <c r="Q50" s="205"/>
    </row>
    <row r="51" spans="1:17" ht="12.75">
      <c r="A51" s="12">
        <v>44</v>
      </c>
      <c r="B51" s="282" t="s">
        <v>151</v>
      </c>
      <c r="C51" s="283"/>
      <c r="D51" s="284"/>
      <c r="E51" s="105">
        <f t="shared" si="3"/>
        <v>2000</v>
      </c>
      <c r="F51" s="111"/>
      <c r="G51" s="111"/>
      <c r="H51" s="115">
        <v>2000</v>
      </c>
      <c r="I51" s="105">
        <f t="shared" si="4"/>
        <v>2250</v>
      </c>
      <c r="J51" s="111"/>
      <c r="K51" s="111"/>
      <c r="L51" s="115">
        <v>2250</v>
      </c>
      <c r="M51" s="105">
        <f t="shared" si="2"/>
        <v>1083</v>
      </c>
      <c r="N51" s="111"/>
      <c r="O51" s="111"/>
      <c r="P51" s="115">
        <v>1083</v>
      </c>
      <c r="Q51" s="205"/>
    </row>
    <row r="52" spans="1:17" ht="12.75">
      <c r="A52" s="12">
        <v>45</v>
      </c>
      <c r="B52" s="282" t="s">
        <v>152</v>
      </c>
      <c r="C52" s="283"/>
      <c r="D52" s="284"/>
      <c r="E52" s="105">
        <f t="shared" si="3"/>
        <v>3025</v>
      </c>
      <c r="F52" s="111"/>
      <c r="G52" s="111"/>
      <c r="H52" s="115">
        <v>3025</v>
      </c>
      <c r="I52" s="105">
        <f t="shared" si="4"/>
        <v>2775</v>
      </c>
      <c r="J52" s="111"/>
      <c r="K52" s="111"/>
      <c r="L52" s="115">
        <v>2775</v>
      </c>
      <c r="M52" s="105">
        <f t="shared" si="2"/>
        <v>508</v>
      </c>
      <c r="N52" s="111"/>
      <c r="O52" s="111"/>
      <c r="P52" s="115">
        <v>508</v>
      </c>
      <c r="Q52" s="205"/>
    </row>
    <row r="53" spans="1:17" ht="12.75">
      <c r="A53" s="12">
        <v>46</v>
      </c>
      <c r="B53" s="282" t="s">
        <v>153</v>
      </c>
      <c r="C53" s="283"/>
      <c r="D53" s="284"/>
      <c r="E53" s="105">
        <f t="shared" si="3"/>
        <v>7575</v>
      </c>
      <c r="F53" s="111"/>
      <c r="G53" s="111"/>
      <c r="H53" s="115">
        <v>7575</v>
      </c>
      <c r="I53" s="105">
        <f t="shared" si="4"/>
        <v>7846</v>
      </c>
      <c r="J53" s="111"/>
      <c r="K53" s="111"/>
      <c r="L53" s="115">
        <v>7846</v>
      </c>
      <c r="M53" s="105">
        <f t="shared" si="2"/>
        <v>3513</v>
      </c>
      <c r="N53" s="111"/>
      <c r="O53" s="111"/>
      <c r="P53" s="115">
        <v>3513</v>
      </c>
      <c r="Q53" s="205"/>
    </row>
    <row r="54" spans="1:17" ht="12.75">
      <c r="A54" s="12">
        <v>47</v>
      </c>
      <c r="B54" s="282" t="s">
        <v>154</v>
      </c>
      <c r="C54" s="283"/>
      <c r="D54" s="284"/>
      <c r="E54" s="105">
        <f t="shared" si="3"/>
        <v>4750</v>
      </c>
      <c r="F54" s="111"/>
      <c r="G54" s="111"/>
      <c r="H54" s="115">
        <v>4750</v>
      </c>
      <c r="I54" s="105">
        <f t="shared" si="4"/>
        <v>7200</v>
      </c>
      <c r="J54" s="111"/>
      <c r="K54" s="111"/>
      <c r="L54" s="115">
        <v>7200</v>
      </c>
      <c r="M54" s="105">
        <f t="shared" si="2"/>
        <v>2795</v>
      </c>
      <c r="N54" s="111"/>
      <c r="O54" s="111"/>
      <c r="P54" s="115">
        <v>2795</v>
      </c>
      <c r="Q54" s="205"/>
    </row>
    <row r="55" spans="1:17" ht="12.75">
      <c r="A55" s="12">
        <v>48</v>
      </c>
      <c r="B55" s="282" t="s">
        <v>155</v>
      </c>
      <c r="C55" s="283"/>
      <c r="D55" s="284"/>
      <c r="E55" s="105">
        <f t="shared" si="3"/>
        <v>17000</v>
      </c>
      <c r="F55" s="111"/>
      <c r="G55" s="111"/>
      <c r="H55" s="115">
        <v>17000</v>
      </c>
      <c r="I55" s="105">
        <f t="shared" si="4"/>
        <v>18000</v>
      </c>
      <c r="J55" s="111"/>
      <c r="K55" s="111"/>
      <c r="L55" s="115">
        <v>18000</v>
      </c>
      <c r="M55" s="105">
        <f t="shared" si="2"/>
        <v>8770</v>
      </c>
      <c r="N55" s="111"/>
      <c r="O55" s="111"/>
      <c r="P55" s="115">
        <v>8770</v>
      </c>
      <c r="Q55" s="205"/>
    </row>
    <row r="56" spans="1:17" ht="12.75">
      <c r="A56" s="12">
        <v>49</v>
      </c>
      <c r="B56" s="282" t="s">
        <v>156</v>
      </c>
      <c r="C56" s="283"/>
      <c r="D56" s="284"/>
      <c r="E56" s="105">
        <f t="shared" si="3"/>
        <v>375</v>
      </c>
      <c r="F56" s="111"/>
      <c r="G56" s="111"/>
      <c r="H56" s="111">
        <v>375</v>
      </c>
      <c r="I56" s="105">
        <f t="shared" si="4"/>
        <v>770</v>
      </c>
      <c r="J56" s="111"/>
      <c r="K56" s="111"/>
      <c r="L56" s="111">
        <v>770</v>
      </c>
      <c r="M56" s="105">
        <f t="shared" si="2"/>
        <v>245</v>
      </c>
      <c r="N56" s="111"/>
      <c r="O56" s="111"/>
      <c r="P56" s="111">
        <v>245</v>
      </c>
      <c r="Q56" s="205"/>
    </row>
    <row r="57" spans="1:17" ht="12.75">
      <c r="A57" s="12">
        <v>50</v>
      </c>
      <c r="B57" s="282" t="s">
        <v>157</v>
      </c>
      <c r="C57" s="283"/>
      <c r="D57" s="284"/>
      <c r="E57" s="108">
        <f t="shared" si="3"/>
        <v>2463</v>
      </c>
      <c r="F57" s="112"/>
      <c r="G57" s="112"/>
      <c r="H57" s="116">
        <v>2463</v>
      </c>
      <c r="I57" s="108">
        <f t="shared" si="4"/>
        <v>2463</v>
      </c>
      <c r="J57" s="112"/>
      <c r="K57" s="112"/>
      <c r="L57" s="116">
        <v>2463</v>
      </c>
      <c r="M57" s="108">
        <f t="shared" si="2"/>
        <v>820</v>
      </c>
      <c r="N57" s="112"/>
      <c r="O57" s="112"/>
      <c r="P57" s="116">
        <v>820</v>
      </c>
      <c r="Q57" s="205"/>
    </row>
    <row r="58" spans="1:17" ht="12.75">
      <c r="A58" s="12">
        <v>51</v>
      </c>
      <c r="B58" s="96" t="s">
        <v>158</v>
      </c>
      <c r="C58" s="97"/>
      <c r="D58" s="98"/>
      <c r="E58" s="105">
        <f t="shared" si="3"/>
        <v>36095</v>
      </c>
      <c r="F58" s="111">
        <f>SUM(F59:F62)</f>
        <v>28321</v>
      </c>
      <c r="G58" s="111">
        <f>SUM(G59:G62)</f>
        <v>3847</v>
      </c>
      <c r="H58" s="111">
        <f>SUM(H59:H62)</f>
        <v>3927</v>
      </c>
      <c r="I58" s="105">
        <f t="shared" si="4"/>
        <v>37516</v>
      </c>
      <c r="J58" s="111">
        <f>SUM(J59:J62)</f>
        <v>28438</v>
      </c>
      <c r="K58" s="111">
        <f>SUM(K59:K62)</f>
        <v>3951</v>
      </c>
      <c r="L58" s="111">
        <f>SUM(L59:L62)</f>
        <v>5127</v>
      </c>
      <c r="M58" s="105">
        <f t="shared" si="2"/>
        <v>18262</v>
      </c>
      <c r="N58" s="111">
        <f>SUM(N59:N62)</f>
        <v>14808</v>
      </c>
      <c r="O58" s="111">
        <f>SUM(O59:O62)</f>
        <v>2120</v>
      </c>
      <c r="P58" s="111">
        <f>SUM(P59:P62)</f>
        <v>1334</v>
      </c>
      <c r="Q58" s="205"/>
    </row>
    <row r="59" spans="1:17" ht="12.75">
      <c r="A59" s="12">
        <v>52</v>
      </c>
      <c r="B59" s="311" t="s">
        <v>159</v>
      </c>
      <c r="C59" s="312"/>
      <c r="D59" s="313"/>
      <c r="E59" s="103">
        <f t="shared" si="3"/>
        <v>300</v>
      </c>
      <c r="F59" s="117">
        <v>243</v>
      </c>
      <c r="G59" s="117">
        <v>57</v>
      </c>
      <c r="H59" s="114"/>
      <c r="I59" s="103">
        <f t="shared" si="4"/>
        <v>436</v>
      </c>
      <c r="J59" s="117">
        <v>360</v>
      </c>
      <c r="K59" s="117">
        <v>76</v>
      </c>
      <c r="L59" s="114"/>
      <c r="M59" s="103">
        <f t="shared" si="2"/>
        <v>209</v>
      </c>
      <c r="N59" s="117">
        <v>181</v>
      </c>
      <c r="O59" s="117">
        <v>28</v>
      </c>
      <c r="P59" s="114"/>
      <c r="Q59" s="205"/>
    </row>
    <row r="60" spans="1:17" ht="12.75">
      <c r="A60" s="12">
        <v>53</v>
      </c>
      <c r="B60" s="314" t="s">
        <v>160</v>
      </c>
      <c r="C60" s="315"/>
      <c r="D60" s="315"/>
      <c r="E60" s="105">
        <f t="shared" si="3"/>
        <v>7465</v>
      </c>
      <c r="F60" s="115">
        <v>6577</v>
      </c>
      <c r="G60" s="115">
        <v>888</v>
      </c>
      <c r="H60" s="115"/>
      <c r="I60" s="105">
        <f t="shared" si="4"/>
        <v>7550</v>
      </c>
      <c r="J60" s="115">
        <v>6577</v>
      </c>
      <c r="K60" s="115">
        <v>973</v>
      </c>
      <c r="L60" s="115"/>
      <c r="M60" s="105">
        <f t="shared" si="2"/>
        <v>7549</v>
      </c>
      <c r="N60" s="115">
        <v>6576</v>
      </c>
      <c r="O60" s="115">
        <v>973</v>
      </c>
      <c r="P60" s="115"/>
      <c r="Q60" s="205"/>
    </row>
    <row r="61" spans="1:17" ht="12.75">
      <c r="A61" s="12">
        <v>54</v>
      </c>
      <c r="B61" s="282" t="s">
        <v>161</v>
      </c>
      <c r="C61" s="310"/>
      <c r="D61" s="281"/>
      <c r="E61" s="105">
        <f t="shared" si="3"/>
        <v>23357</v>
      </c>
      <c r="F61" s="115">
        <v>17190</v>
      </c>
      <c r="G61" s="115">
        <v>2320</v>
      </c>
      <c r="H61" s="115">
        <v>3847</v>
      </c>
      <c r="I61" s="105">
        <f t="shared" si="4"/>
        <v>24557</v>
      </c>
      <c r="J61" s="115">
        <v>17190</v>
      </c>
      <c r="K61" s="115">
        <v>2320</v>
      </c>
      <c r="L61" s="115">
        <v>5047</v>
      </c>
      <c r="M61" s="105">
        <f t="shared" si="2"/>
        <v>8318</v>
      </c>
      <c r="N61" s="115">
        <v>6156</v>
      </c>
      <c r="O61" s="115">
        <v>831</v>
      </c>
      <c r="P61" s="115">
        <v>1331</v>
      </c>
      <c r="Q61" s="205"/>
    </row>
    <row r="62" spans="1:17" ht="13.5" thickBot="1">
      <c r="A62" s="12">
        <v>55</v>
      </c>
      <c r="B62" s="282" t="s">
        <v>162</v>
      </c>
      <c r="C62" s="310"/>
      <c r="D62" s="281"/>
      <c r="E62" s="105">
        <f t="shared" si="3"/>
        <v>4973</v>
      </c>
      <c r="F62" s="115">
        <v>4311</v>
      </c>
      <c r="G62" s="115">
        <v>582</v>
      </c>
      <c r="H62" s="115">
        <v>80</v>
      </c>
      <c r="I62" s="105">
        <f t="shared" si="4"/>
        <v>4973</v>
      </c>
      <c r="J62" s="115">
        <v>4311</v>
      </c>
      <c r="K62" s="115">
        <v>582</v>
      </c>
      <c r="L62" s="115">
        <v>80</v>
      </c>
      <c r="M62" s="105">
        <f t="shared" si="2"/>
        <v>2186</v>
      </c>
      <c r="N62" s="115">
        <v>1895</v>
      </c>
      <c r="O62" s="115">
        <v>288</v>
      </c>
      <c r="P62" s="115">
        <v>3</v>
      </c>
      <c r="Q62" s="205"/>
    </row>
    <row r="63" spans="1:17" ht="13.5" thickBot="1">
      <c r="A63" s="12">
        <v>56</v>
      </c>
      <c r="B63" s="293" t="s">
        <v>163</v>
      </c>
      <c r="C63" s="294"/>
      <c r="D63" s="294"/>
      <c r="E63" s="188">
        <f t="shared" si="3"/>
        <v>184934</v>
      </c>
      <c r="F63" s="118">
        <f>SUM(F64+F77)</f>
        <v>110976</v>
      </c>
      <c r="G63" s="118">
        <f>SUM(G64+G77)</f>
        <v>28140</v>
      </c>
      <c r="H63" s="118">
        <f>SUM(H64+H77)</f>
        <v>45818</v>
      </c>
      <c r="I63" s="188">
        <f t="shared" si="4"/>
        <v>199789</v>
      </c>
      <c r="J63" s="118">
        <f>SUM(J64+J77)</f>
        <v>115209</v>
      </c>
      <c r="K63" s="118">
        <f>SUM(K64+K77)</f>
        <v>29283</v>
      </c>
      <c r="L63" s="118">
        <f>SUM(L64+L77)</f>
        <v>55297</v>
      </c>
      <c r="M63" s="188">
        <f t="shared" si="2"/>
        <v>82420</v>
      </c>
      <c r="N63" s="118">
        <f>SUM(N64+N77)</f>
        <v>51003</v>
      </c>
      <c r="O63" s="118">
        <f>SUM(O64+O77)</f>
        <v>12262</v>
      </c>
      <c r="P63" s="118">
        <f>SUM(P64+P77)</f>
        <v>19155</v>
      </c>
      <c r="Q63" s="205"/>
    </row>
    <row r="64" spans="1:17" ht="12.75">
      <c r="A64" s="12">
        <v>57</v>
      </c>
      <c r="B64" s="291" t="s">
        <v>164</v>
      </c>
      <c r="C64" s="292"/>
      <c r="D64" s="292"/>
      <c r="E64" s="108">
        <f t="shared" si="3"/>
        <v>183914</v>
      </c>
      <c r="F64" s="119">
        <f>SUM(F65:F76)</f>
        <v>110784</v>
      </c>
      <c r="G64" s="119">
        <f>SUM(G65:G76)</f>
        <v>28088</v>
      </c>
      <c r="H64" s="119">
        <f>SUM(H65:H76)</f>
        <v>45042</v>
      </c>
      <c r="I64" s="108">
        <f t="shared" si="4"/>
        <v>196899</v>
      </c>
      <c r="J64" s="119">
        <f>SUM(J65:J76)</f>
        <v>115001</v>
      </c>
      <c r="K64" s="119">
        <f>SUM(K65:K76)</f>
        <v>29227</v>
      </c>
      <c r="L64" s="119">
        <f>SUM(L65:L76)</f>
        <v>52671</v>
      </c>
      <c r="M64" s="108">
        <f t="shared" si="2"/>
        <v>81894</v>
      </c>
      <c r="N64" s="119">
        <f>SUM(N65:N76)</f>
        <v>50939</v>
      </c>
      <c r="O64" s="119">
        <f>SUM(O65:O76)</f>
        <v>12209</v>
      </c>
      <c r="P64" s="119">
        <f>SUM(P65:P76)</f>
        <v>18746</v>
      </c>
      <c r="Q64" s="205"/>
    </row>
    <row r="65" spans="1:17" ht="12.75">
      <c r="A65" s="12">
        <v>58</v>
      </c>
      <c r="B65" s="282" t="s">
        <v>165</v>
      </c>
      <c r="C65" s="283"/>
      <c r="D65" s="284"/>
      <c r="E65" s="103">
        <f t="shared" si="3"/>
        <v>149238</v>
      </c>
      <c r="F65" s="120">
        <v>87401</v>
      </c>
      <c r="G65" s="121">
        <v>22215</v>
      </c>
      <c r="H65" s="121">
        <v>39622</v>
      </c>
      <c r="I65" s="103">
        <f t="shared" si="4"/>
        <v>158088</v>
      </c>
      <c r="J65" s="120">
        <v>90574</v>
      </c>
      <c r="K65" s="121">
        <v>23072</v>
      </c>
      <c r="L65" s="121">
        <v>44442</v>
      </c>
      <c r="M65" s="103">
        <f t="shared" si="2"/>
        <v>66341</v>
      </c>
      <c r="N65" s="120">
        <v>42373</v>
      </c>
      <c r="O65" s="121">
        <v>10220</v>
      </c>
      <c r="P65" s="121">
        <v>13748</v>
      </c>
      <c r="Q65" s="205"/>
    </row>
    <row r="66" spans="1:17" ht="12.75">
      <c r="A66" s="12">
        <v>59</v>
      </c>
      <c r="B66" s="282" t="s">
        <v>166</v>
      </c>
      <c r="C66" s="283"/>
      <c r="D66" s="284"/>
      <c r="E66" s="105">
        <f t="shared" si="3"/>
        <v>3088</v>
      </c>
      <c r="F66" s="122">
        <v>2306</v>
      </c>
      <c r="G66" s="122">
        <v>592</v>
      </c>
      <c r="H66" s="123">
        <v>190</v>
      </c>
      <c r="I66" s="105">
        <f t="shared" si="4"/>
        <v>3088</v>
      </c>
      <c r="J66" s="122">
        <v>2306</v>
      </c>
      <c r="K66" s="122">
        <v>592</v>
      </c>
      <c r="L66" s="123">
        <v>190</v>
      </c>
      <c r="M66" s="105">
        <f t="shared" si="2"/>
        <v>1303</v>
      </c>
      <c r="N66" s="122">
        <v>1006</v>
      </c>
      <c r="O66" s="122">
        <v>268</v>
      </c>
      <c r="P66" s="123">
        <v>29</v>
      </c>
      <c r="Q66" s="205"/>
    </row>
    <row r="67" spans="1:17" ht="12.75">
      <c r="A67" s="12">
        <v>60</v>
      </c>
      <c r="B67" s="282" t="s">
        <v>167</v>
      </c>
      <c r="C67" s="283"/>
      <c r="D67" s="284"/>
      <c r="E67" s="105">
        <f t="shared" si="3"/>
        <v>6783</v>
      </c>
      <c r="F67" s="122">
        <v>5125</v>
      </c>
      <c r="G67" s="122">
        <v>1304</v>
      </c>
      <c r="H67" s="123">
        <v>354</v>
      </c>
      <c r="I67" s="105">
        <f t="shared" si="4"/>
        <v>6783</v>
      </c>
      <c r="J67" s="122">
        <v>5125</v>
      </c>
      <c r="K67" s="122">
        <v>1304</v>
      </c>
      <c r="L67" s="123">
        <v>354</v>
      </c>
      <c r="M67" s="105">
        <f t="shared" si="2"/>
        <v>3214</v>
      </c>
      <c r="N67" s="122">
        <v>2398</v>
      </c>
      <c r="O67" s="122">
        <v>586</v>
      </c>
      <c r="P67" s="123">
        <v>230</v>
      </c>
      <c r="Q67" s="205"/>
    </row>
    <row r="68" spans="1:17" ht="12.75">
      <c r="A68" s="12">
        <v>61</v>
      </c>
      <c r="B68" s="282" t="s">
        <v>168</v>
      </c>
      <c r="C68" s="310"/>
      <c r="D68" s="281"/>
      <c r="E68" s="105">
        <f t="shared" si="3"/>
        <v>6510</v>
      </c>
      <c r="F68" s="122">
        <v>3602</v>
      </c>
      <c r="G68" s="122">
        <v>971</v>
      </c>
      <c r="H68" s="123">
        <v>1937</v>
      </c>
      <c r="I68" s="105">
        <f t="shared" si="4"/>
        <v>6510</v>
      </c>
      <c r="J68" s="122">
        <v>3602</v>
      </c>
      <c r="K68" s="122">
        <v>971</v>
      </c>
      <c r="L68" s="123">
        <v>1937</v>
      </c>
      <c r="M68" s="105">
        <f t="shared" si="2"/>
        <v>2153</v>
      </c>
      <c r="N68" s="122">
        <v>1645</v>
      </c>
      <c r="O68" s="122">
        <v>357</v>
      </c>
      <c r="P68" s="123">
        <v>151</v>
      </c>
      <c r="Q68" s="205"/>
    </row>
    <row r="69" spans="1:17" ht="12.75">
      <c r="A69" s="12">
        <v>62</v>
      </c>
      <c r="B69" s="282" t="s">
        <v>169</v>
      </c>
      <c r="C69" s="283"/>
      <c r="D69" s="284"/>
      <c r="E69" s="105">
        <f t="shared" si="3"/>
        <v>12558</v>
      </c>
      <c r="F69" s="122">
        <v>9888</v>
      </c>
      <c r="G69" s="122">
        <v>2670</v>
      </c>
      <c r="H69" s="123"/>
      <c r="I69" s="105">
        <f t="shared" si="4"/>
        <v>11280</v>
      </c>
      <c r="J69" s="122">
        <v>8881</v>
      </c>
      <c r="K69" s="122">
        <v>2399</v>
      </c>
      <c r="L69" s="123"/>
      <c r="M69" s="105">
        <f t="shared" si="2"/>
        <v>3308</v>
      </c>
      <c r="N69" s="122">
        <v>2648</v>
      </c>
      <c r="O69" s="122">
        <v>660</v>
      </c>
      <c r="P69" s="123"/>
      <c r="Q69" s="205"/>
    </row>
    <row r="70" spans="1:17" ht="12.75">
      <c r="A70" s="12">
        <v>63</v>
      </c>
      <c r="B70" s="282" t="s">
        <v>170</v>
      </c>
      <c r="C70" s="283"/>
      <c r="D70" s="284"/>
      <c r="E70" s="105">
        <f t="shared" si="3"/>
        <v>500</v>
      </c>
      <c r="F70" s="111"/>
      <c r="G70" s="111"/>
      <c r="H70" s="111">
        <v>500</v>
      </c>
      <c r="I70" s="105">
        <f t="shared" si="4"/>
        <v>1250</v>
      </c>
      <c r="J70" s="111"/>
      <c r="K70" s="111"/>
      <c r="L70" s="111">
        <v>1250</v>
      </c>
      <c r="M70" s="105">
        <f t="shared" si="2"/>
        <v>417</v>
      </c>
      <c r="N70" s="111"/>
      <c r="O70" s="111"/>
      <c r="P70" s="111">
        <v>417</v>
      </c>
      <c r="Q70" s="205"/>
    </row>
    <row r="71" spans="1:17" ht="12.75">
      <c r="A71" s="12">
        <v>64</v>
      </c>
      <c r="B71" s="282" t="s">
        <v>171</v>
      </c>
      <c r="C71" s="283"/>
      <c r="D71" s="284"/>
      <c r="E71" s="105">
        <f t="shared" si="3"/>
        <v>2766</v>
      </c>
      <c r="F71" s="111">
        <v>2437</v>
      </c>
      <c r="G71" s="111">
        <v>329</v>
      </c>
      <c r="H71" s="111"/>
      <c r="I71" s="105">
        <f t="shared" si="4"/>
        <v>2766</v>
      </c>
      <c r="J71" s="111">
        <v>2437</v>
      </c>
      <c r="K71" s="111">
        <v>329</v>
      </c>
      <c r="L71" s="111"/>
      <c r="M71" s="105">
        <f t="shared" si="2"/>
        <v>955</v>
      </c>
      <c r="N71" s="111">
        <v>844</v>
      </c>
      <c r="O71" s="111">
        <v>111</v>
      </c>
      <c r="P71" s="111"/>
      <c r="Q71" s="205"/>
    </row>
    <row r="72" spans="1:17" ht="12.75">
      <c r="A72" s="12">
        <v>65</v>
      </c>
      <c r="B72" s="282" t="s">
        <v>172</v>
      </c>
      <c r="C72" s="283"/>
      <c r="D72" s="284"/>
      <c r="E72" s="105">
        <f t="shared" si="3"/>
        <v>39</v>
      </c>
      <c r="F72" s="111">
        <v>25</v>
      </c>
      <c r="G72" s="111">
        <v>7</v>
      </c>
      <c r="H72" s="111">
        <v>7</v>
      </c>
      <c r="I72" s="105">
        <f t="shared" si="4"/>
        <v>39</v>
      </c>
      <c r="J72" s="111">
        <v>25</v>
      </c>
      <c r="K72" s="111">
        <v>7</v>
      </c>
      <c r="L72" s="111">
        <v>7</v>
      </c>
      <c r="M72" s="105">
        <f t="shared" si="2"/>
        <v>32</v>
      </c>
      <c r="N72" s="111">
        <v>25</v>
      </c>
      <c r="O72" s="111">
        <v>7</v>
      </c>
      <c r="P72" s="111"/>
      <c r="Q72" s="205"/>
    </row>
    <row r="73" spans="1:17" ht="12.75">
      <c r="A73" s="12">
        <v>65</v>
      </c>
      <c r="B73" s="282" t="s">
        <v>173</v>
      </c>
      <c r="C73" s="283"/>
      <c r="D73" s="284"/>
      <c r="E73" s="105">
        <f t="shared" si="3"/>
        <v>2432</v>
      </c>
      <c r="F73" s="111"/>
      <c r="G73" s="111"/>
      <c r="H73" s="111">
        <v>2432</v>
      </c>
      <c r="I73" s="105">
        <f t="shared" si="4"/>
        <v>4118</v>
      </c>
      <c r="J73" s="111"/>
      <c r="K73" s="111"/>
      <c r="L73" s="111">
        <v>4118</v>
      </c>
      <c r="M73" s="105">
        <f t="shared" si="2"/>
        <v>4118</v>
      </c>
      <c r="N73" s="111"/>
      <c r="O73" s="111"/>
      <c r="P73" s="111">
        <v>4118</v>
      </c>
      <c r="Q73" s="205"/>
    </row>
    <row r="74" spans="1:17" ht="12.75">
      <c r="A74" s="12">
        <v>66</v>
      </c>
      <c r="B74" s="282" t="s">
        <v>254</v>
      </c>
      <c r="C74" s="283"/>
      <c r="D74" s="284"/>
      <c r="E74" s="105">
        <f t="shared" si="3"/>
        <v>0</v>
      </c>
      <c r="F74" s="111"/>
      <c r="G74" s="111"/>
      <c r="H74" s="111"/>
      <c r="I74" s="105">
        <f t="shared" si="4"/>
        <v>53</v>
      </c>
      <c r="J74" s="111"/>
      <c r="K74" s="111"/>
      <c r="L74" s="111">
        <v>53</v>
      </c>
      <c r="M74" s="105">
        <f>SUM(N74:P74)</f>
        <v>53</v>
      </c>
      <c r="N74" s="111"/>
      <c r="O74" s="111"/>
      <c r="P74" s="111">
        <v>53</v>
      </c>
      <c r="Q74" s="205"/>
    </row>
    <row r="75" spans="1:17" ht="12.75">
      <c r="A75" s="12">
        <v>67</v>
      </c>
      <c r="B75" s="282" t="s">
        <v>289</v>
      </c>
      <c r="C75" s="338"/>
      <c r="D75" s="339"/>
      <c r="E75" s="105">
        <f t="shared" si="3"/>
        <v>0</v>
      </c>
      <c r="F75" s="111"/>
      <c r="G75" s="111"/>
      <c r="H75" s="111"/>
      <c r="I75" s="105">
        <f t="shared" si="4"/>
        <v>2904</v>
      </c>
      <c r="J75" s="111">
        <v>2051</v>
      </c>
      <c r="K75" s="111">
        <v>553</v>
      </c>
      <c r="L75" s="111">
        <v>300</v>
      </c>
      <c r="M75" s="105">
        <f>SUM(N75:P75)</f>
        <v>0</v>
      </c>
      <c r="N75" s="111"/>
      <c r="O75" s="111"/>
      <c r="P75" s="111"/>
      <c r="Q75" s="205"/>
    </row>
    <row r="76" spans="1:17" ht="12.75">
      <c r="A76" s="12">
        <v>68</v>
      </c>
      <c r="B76" s="282" t="s">
        <v>285</v>
      </c>
      <c r="C76" s="283"/>
      <c r="D76" s="284"/>
      <c r="E76" s="105">
        <f aca="true" t="shared" si="5" ref="E76:E109">SUM(F76:H76)</f>
        <v>0</v>
      </c>
      <c r="F76" s="111"/>
      <c r="G76" s="111"/>
      <c r="H76" s="111"/>
      <c r="I76" s="105">
        <f aca="true" t="shared" si="6" ref="I76:I109">SUM(J76:L76)</f>
        <v>20</v>
      </c>
      <c r="J76" s="111"/>
      <c r="K76" s="111"/>
      <c r="L76" s="111">
        <v>20</v>
      </c>
      <c r="M76" s="105">
        <f aca="true" t="shared" si="7" ref="M76:M112">SUM(N76:P76)</f>
        <v>0</v>
      </c>
      <c r="N76" s="111"/>
      <c r="O76" s="111"/>
      <c r="P76" s="111"/>
      <c r="Q76" s="205"/>
    </row>
    <row r="77" spans="1:17" ht="12.75">
      <c r="A77" s="12">
        <v>69</v>
      </c>
      <c r="B77" s="298" t="s">
        <v>174</v>
      </c>
      <c r="C77" s="299"/>
      <c r="D77" s="300"/>
      <c r="E77" s="93">
        <f t="shared" si="5"/>
        <v>1020</v>
      </c>
      <c r="F77" s="119">
        <f>SUM(F78:F79)</f>
        <v>192</v>
      </c>
      <c r="G77" s="119">
        <f>SUM(G78:G79)</f>
        <v>52</v>
      </c>
      <c r="H77" s="119">
        <f>SUM(H78:H79)</f>
        <v>776</v>
      </c>
      <c r="I77" s="93">
        <f t="shared" si="6"/>
        <v>2890</v>
      </c>
      <c r="J77" s="119">
        <f>SUM(J78:J79)</f>
        <v>208</v>
      </c>
      <c r="K77" s="119">
        <f>SUM(K78:K79)</f>
        <v>56</v>
      </c>
      <c r="L77" s="119">
        <f>SUM(L78:L79)</f>
        <v>2626</v>
      </c>
      <c r="M77" s="93">
        <f t="shared" si="7"/>
        <v>526</v>
      </c>
      <c r="N77" s="119">
        <f>SUM(N78:N79)</f>
        <v>64</v>
      </c>
      <c r="O77" s="119">
        <f>SUM(O78:O79)</f>
        <v>53</v>
      </c>
      <c r="P77" s="119">
        <f>SUM(P78:P79)</f>
        <v>409</v>
      </c>
      <c r="Q77" s="205"/>
    </row>
    <row r="78" spans="1:17" ht="12.75">
      <c r="A78" s="12">
        <v>70</v>
      </c>
      <c r="B78" s="282" t="s">
        <v>175</v>
      </c>
      <c r="C78" s="283"/>
      <c r="D78" s="284"/>
      <c r="E78" s="103">
        <f t="shared" si="5"/>
        <v>510</v>
      </c>
      <c r="F78" s="121">
        <v>192</v>
      </c>
      <c r="G78" s="121">
        <v>52</v>
      </c>
      <c r="H78" s="121">
        <v>266</v>
      </c>
      <c r="I78" s="103">
        <f t="shared" si="6"/>
        <v>1315</v>
      </c>
      <c r="J78" s="121">
        <v>208</v>
      </c>
      <c r="K78" s="121">
        <v>56</v>
      </c>
      <c r="L78" s="121">
        <v>1051</v>
      </c>
      <c r="M78" s="103">
        <f t="shared" si="7"/>
        <v>273</v>
      </c>
      <c r="N78" s="121">
        <v>64</v>
      </c>
      <c r="O78" s="121">
        <v>16</v>
      </c>
      <c r="P78" s="121">
        <v>193</v>
      </c>
      <c r="Q78" s="205"/>
    </row>
    <row r="79" spans="1:17" ht="13.5" thickBot="1">
      <c r="A79" s="12">
        <v>71</v>
      </c>
      <c r="B79" s="282" t="s">
        <v>176</v>
      </c>
      <c r="C79" s="283"/>
      <c r="D79" s="284"/>
      <c r="E79" s="108">
        <f t="shared" si="5"/>
        <v>510</v>
      </c>
      <c r="F79" s="124"/>
      <c r="G79" s="124"/>
      <c r="H79" s="124">
        <v>510</v>
      </c>
      <c r="I79" s="108">
        <f t="shared" si="6"/>
        <v>1575</v>
      </c>
      <c r="J79" s="124"/>
      <c r="K79" s="124"/>
      <c r="L79" s="124">
        <v>1575</v>
      </c>
      <c r="M79" s="108">
        <f t="shared" si="7"/>
        <v>253</v>
      </c>
      <c r="N79" s="124"/>
      <c r="O79" s="124">
        <v>37</v>
      </c>
      <c r="P79" s="124">
        <v>216</v>
      </c>
      <c r="Q79" s="205"/>
    </row>
    <row r="80" spans="1:17" ht="13.5" thickBot="1">
      <c r="A80" s="12">
        <v>72</v>
      </c>
      <c r="B80" s="307" t="s">
        <v>177</v>
      </c>
      <c r="C80" s="308"/>
      <c r="D80" s="309"/>
      <c r="E80" s="160">
        <f t="shared" si="5"/>
        <v>765520</v>
      </c>
      <c r="F80" s="118">
        <f>SUM(F21+F22+F27+F46+F63)</f>
        <v>421174</v>
      </c>
      <c r="G80" s="118">
        <f>SUM(G21+G22+G27+G46+G63)</f>
        <v>102394</v>
      </c>
      <c r="H80" s="118">
        <f>SUM(H21+H22+H27+H46+H63)</f>
        <v>241952</v>
      </c>
      <c r="I80" s="160">
        <f t="shared" si="6"/>
        <v>802282</v>
      </c>
      <c r="J80" s="118">
        <f>SUM(J21+J22+J27+J46+J63)</f>
        <v>428388</v>
      </c>
      <c r="K80" s="118">
        <f>SUM(K21+K22+K27+K46+K63)</f>
        <v>104414</v>
      </c>
      <c r="L80" s="118">
        <f>SUM(L21+L22+L27+L46+L63)</f>
        <v>269480</v>
      </c>
      <c r="M80" s="160">
        <f t="shared" si="7"/>
        <v>360046</v>
      </c>
      <c r="N80" s="118">
        <f>SUM(N21+N22+N27+N46+N63)</f>
        <v>193270</v>
      </c>
      <c r="O80" s="118">
        <f>SUM(O21+O22+O27+O46+O63)</f>
        <v>46924</v>
      </c>
      <c r="P80" s="118">
        <f>SUM(P21+P22+P27+P46+P63)</f>
        <v>119852</v>
      </c>
      <c r="Q80" s="205"/>
    </row>
    <row r="81" spans="1:17" ht="12.75">
      <c r="A81" s="12">
        <v>73</v>
      </c>
      <c r="B81" s="282" t="s">
        <v>178</v>
      </c>
      <c r="C81" s="283"/>
      <c r="D81" s="284"/>
      <c r="E81" s="93">
        <f t="shared" si="5"/>
        <v>35084</v>
      </c>
      <c r="F81" s="125"/>
      <c r="G81" s="126">
        <v>2800</v>
      </c>
      <c r="H81" s="126">
        <v>32284</v>
      </c>
      <c r="I81" s="93">
        <f t="shared" si="6"/>
        <v>92241</v>
      </c>
      <c r="J81" s="125"/>
      <c r="K81" s="126">
        <v>2800</v>
      </c>
      <c r="L81" s="220">
        <v>89441</v>
      </c>
      <c r="M81" s="93">
        <f t="shared" si="7"/>
        <v>71185</v>
      </c>
      <c r="N81" s="125"/>
      <c r="O81" s="126">
        <v>1597</v>
      </c>
      <c r="P81" s="126">
        <v>69588</v>
      </c>
      <c r="Q81" s="205"/>
    </row>
    <row r="82" spans="1:17" ht="12.75">
      <c r="A82" s="12">
        <v>74</v>
      </c>
      <c r="B82" s="295" t="s">
        <v>179</v>
      </c>
      <c r="C82" s="296"/>
      <c r="D82" s="297"/>
      <c r="E82" s="93">
        <f t="shared" si="5"/>
        <v>35084</v>
      </c>
      <c r="F82" s="119">
        <f>SUM(F81)</f>
        <v>0</v>
      </c>
      <c r="G82" s="119">
        <f>SUM(G81)</f>
        <v>2800</v>
      </c>
      <c r="H82" s="119">
        <f>SUM(H81)</f>
        <v>32284</v>
      </c>
      <c r="I82" s="93">
        <f t="shared" si="6"/>
        <v>92241</v>
      </c>
      <c r="J82" s="119">
        <f>SUM(J81)</f>
        <v>0</v>
      </c>
      <c r="K82" s="119">
        <f>SUM(K81)</f>
        <v>2800</v>
      </c>
      <c r="L82" s="119">
        <f>SUM(L81)</f>
        <v>89441</v>
      </c>
      <c r="M82" s="93">
        <f t="shared" si="7"/>
        <v>71185</v>
      </c>
      <c r="N82" s="119">
        <f>SUM(N81)</f>
        <v>0</v>
      </c>
      <c r="O82" s="119">
        <f>SUM(O81)</f>
        <v>1597</v>
      </c>
      <c r="P82" s="119">
        <f>SUM(P81)</f>
        <v>69588</v>
      </c>
      <c r="Q82" s="205"/>
    </row>
    <row r="83" spans="1:17" ht="12.75">
      <c r="A83" s="12">
        <v>75</v>
      </c>
      <c r="B83" s="282" t="s">
        <v>180</v>
      </c>
      <c r="C83" s="283"/>
      <c r="D83" s="284"/>
      <c r="E83" s="103">
        <f t="shared" si="5"/>
        <v>978</v>
      </c>
      <c r="F83" s="117">
        <v>0</v>
      </c>
      <c r="G83" s="117">
        <v>0</v>
      </c>
      <c r="H83" s="121">
        <v>978</v>
      </c>
      <c r="I83" s="103">
        <f t="shared" si="6"/>
        <v>978</v>
      </c>
      <c r="J83" s="117">
        <v>0</v>
      </c>
      <c r="K83" s="117">
        <v>0</v>
      </c>
      <c r="L83" s="121">
        <v>978</v>
      </c>
      <c r="M83" s="103">
        <f t="shared" si="7"/>
        <v>976</v>
      </c>
      <c r="N83" s="117">
        <v>0</v>
      </c>
      <c r="O83" s="117">
        <v>0</v>
      </c>
      <c r="P83" s="121">
        <v>976</v>
      </c>
      <c r="Q83" s="205"/>
    </row>
    <row r="84" spans="1:17" ht="12.75">
      <c r="A84" s="12">
        <v>76</v>
      </c>
      <c r="B84" s="282" t="s">
        <v>181</v>
      </c>
      <c r="C84" s="283"/>
      <c r="D84" s="284"/>
      <c r="E84" s="105">
        <f t="shared" si="5"/>
        <v>0</v>
      </c>
      <c r="F84" s="111">
        <v>0</v>
      </c>
      <c r="G84" s="111">
        <v>0</v>
      </c>
      <c r="H84" s="123"/>
      <c r="I84" s="105">
        <f t="shared" si="6"/>
        <v>0</v>
      </c>
      <c r="J84" s="111">
        <v>0</v>
      </c>
      <c r="K84" s="111">
        <v>0</v>
      </c>
      <c r="L84" s="123"/>
      <c r="M84" s="105">
        <f t="shared" si="7"/>
        <v>0</v>
      </c>
      <c r="N84" s="111">
        <v>0</v>
      </c>
      <c r="O84" s="111">
        <v>0</v>
      </c>
      <c r="P84" s="123"/>
      <c r="Q84" s="205"/>
    </row>
    <row r="85" spans="1:17" ht="12.75">
      <c r="A85" s="12">
        <v>77</v>
      </c>
      <c r="B85" s="100" t="s">
        <v>182</v>
      </c>
      <c r="C85" s="101"/>
      <c r="D85" s="102"/>
      <c r="E85" s="105">
        <f t="shared" si="5"/>
        <v>0</v>
      </c>
      <c r="F85" s="111"/>
      <c r="G85" s="111"/>
      <c r="H85" s="123"/>
      <c r="I85" s="105">
        <f t="shared" si="6"/>
        <v>27</v>
      </c>
      <c r="J85" s="111"/>
      <c r="K85" s="111"/>
      <c r="L85" s="123">
        <v>27</v>
      </c>
      <c r="M85" s="105">
        <f t="shared" si="7"/>
        <v>0</v>
      </c>
      <c r="N85" s="111"/>
      <c r="O85" s="111"/>
      <c r="P85" s="123"/>
      <c r="Q85" s="205"/>
    </row>
    <row r="86" spans="1:17" ht="12.75">
      <c r="A86" s="12">
        <v>78</v>
      </c>
      <c r="B86" s="282" t="s">
        <v>183</v>
      </c>
      <c r="C86" s="283"/>
      <c r="D86" s="284"/>
      <c r="E86" s="105">
        <f t="shared" si="5"/>
        <v>122</v>
      </c>
      <c r="F86" s="111"/>
      <c r="G86" s="111"/>
      <c r="H86" s="123">
        <v>122</v>
      </c>
      <c r="I86" s="105">
        <f t="shared" si="6"/>
        <v>122</v>
      </c>
      <c r="J86" s="111"/>
      <c r="K86" s="111"/>
      <c r="L86" s="123">
        <v>122</v>
      </c>
      <c r="M86" s="105">
        <f t="shared" si="7"/>
        <v>122</v>
      </c>
      <c r="N86" s="111"/>
      <c r="O86" s="111"/>
      <c r="P86" s="123">
        <v>122</v>
      </c>
      <c r="Q86" s="205"/>
    </row>
    <row r="87" spans="1:17" ht="12.75">
      <c r="A87" s="12">
        <v>79</v>
      </c>
      <c r="B87" s="282" t="s">
        <v>184</v>
      </c>
      <c r="C87" s="283"/>
      <c r="D87" s="284"/>
      <c r="E87" s="105">
        <f t="shared" si="5"/>
        <v>0</v>
      </c>
      <c r="F87" s="111">
        <v>0</v>
      </c>
      <c r="G87" s="111">
        <v>0</v>
      </c>
      <c r="H87" s="111"/>
      <c r="I87" s="105">
        <f t="shared" si="6"/>
        <v>500</v>
      </c>
      <c r="J87" s="111">
        <v>0</v>
      </c>
      <c r="K87" s="111">
        <v>0</v>
      </c>
      <c r="L87" s="111">
        <v>500</v>
      </c>
      <c r="M87" s="105">
        <f t="shared" si="7"/>
        <v>0</v>
      </c>
      <c r="N87" s="111">
        <v>0</v>
      </c>
      <c r="O87" s="111">
        <v>0</v>
      </c>
      <c r="P87" s="111"/>
      <c r="Q87" s="205"/>
    </row>
    <row r="88" spans="1:17" ht="12.75">
      <c r="A88" s="12">
        <v>80</v>
      </c>
      <c r="B88" s="130" t="s">
        <v>185</v>
      </c>
      <c r="C88" s="131"/>
      <c r="D88" s="132"/>
      <c r="E88" s="93">
        <f t="shared" si="5"/>
        <v>1100</v>
      </c>
      <c r="F88" s="119">
        <f>SUM(F83:F87)</f>
        <v>0</v>
      </c>
      <c r="G88" s="119">
        <f>SUM(G83:G87)</f>
        <v>0</v>
      </c>
      <c r="H88" s="119">
        <f>SUM(H83:H87)</f>
        <v>1100</v>
      </c>
      <c r="I88" s="93">
        <f t="shared" si="6"/>
        <v>1627</v>
      </c>
      <c r="J88" s="119">
        <f>SUM(J83:J87)</f>
        <v>0</v>
      </c>
      <c r="K88" s="119">
        <f>SUM(K83:K87)</f>
        <v>0</v>
      </c>
      <c r="L88" s="119">
        <f>SUM(L83:L87)</f>
        <v>1627</v>
      </c>
      <c r="M88" s="93">
        <f t="shared" si="7"/>
        <v>1098</v>
      </c>
      <c r="N88" s="119">
        <f>SUM(N83:N87)</f>
        <v>0</v>
      </c>
      <c r="O88" s="119">
        <f>SUM(O83:O87)</f>
        <v>0</v>
      </c>
      <c r="P88" s="119">
        <f>SUM(P83:P87)</f>
        <v>1098</v>
      </c>
      <c r="Q88" s="205"/>
    </row>
    <row r="89" spans="1:17" ht="12.75">
      <c r="A89" s="12">
        <v>81</v>
      </c>
      <c r="B89" s="282" t="s">
        <v>186</v>
      </c>
      <c r="C89" s="283"/>
      <c r="D89" s="284"/>
      <c r="E89" s="103">
        <f t="shared" si="5"/>
        <v>1800</v>
      </c>
      <c r="F89" s="111">
        <v>0</v>
      </c>
      <c r="G89" s="111">
        <v>0</v>
      </c>
      <c r="H89" s="122">
        <v>1800</v>
      </c>
      <c r="I89" s="103">
        <f t="shared" si="6"/>
        <v>2204</v>
      </c>
      <c r="J89" s="111">
        <v>0</v>
      </c>
      <c r="K89" s="111">
        <v>0</v>
      </c>
      <c r="L89" s="122">
        <v>2204</v>
      </c>
      <c r="M89" s="103">
        <f t="shared" si="7"/>
        <v>1315</v>
      </c>
      <c r="N89" s="111">
        <v>0</v>
      </c>
      <c r="O89" s="111">
        <v>0</v>
      </c>
      <c r="P89" s="122">
        <v>1315</v>
      </c>
      <c r="Q89" s="205"/>
    </row>
    <row r="90" spans="1:17" ht="12.75">
      <c r="A90" s="12">
        <v>82</v>
      </c>
      <c r="B90" s="282" t="s">
        <v>187</v>
      </c>
      <c r="C90" s="283"/>
      <c r="D90" s="284"/>
      <c r="E90" s="105">
        <f t="shared" si="5"/>
        <v>2100</v>
      </c>
      <c r="F90" s="111">
        <v>0</v>
      </c>
      <c r="G90" s="111">
        <v>0</v>
      </c>
      <c r="H90" s="122">
        <v>2100</v>
      </c>
      <c r="I90" s="105">
        <f t="shared" si="6"/>
        <v>1471</v>
      </c>
      <c r="J90" s="111">
        <v>0</v>
      </c>
      <c r="K90" s="111">
        <v>0</v>
      </c>
      <c r="L90" s="122">
        <v>1471</v>
      </c>
      <c r="M90" s="105">
        <f t="shared" si="7"/>
        <v>540</v>
      </c>
      <c r="N90" s="111">
        <v>0</v>
      </c>
      <c r="O90" s="111">
        <v>0</v>
      </c>
      <c r="P90" s="122">
        <v>540</v>
      </c>
      <c r="Q90" s="205"/>
    </row>
    <row r="91" spans="1:17" ht="12.75">
      <c r="A91" s="12">
        <v>83</v>
      </c>
      <c r="B91" s="282" t="s">
        <v>188</v>
      </c>
      <c r="C91" s="283"/>
      <c r="D91" s="284"/>
      <c r="E91" s="105">
        <f t="shared" si="5"/>
        <v>348</v>
      </c>
      <c r="F91" s="111">
        <v>0</v>
      </c>
      <c r="G91" s="111">
        <v>0</v>
      </c>
      <c r="H91" s="123">
        <v>348</v>
      </c>
      <c r="I91" s="105">
        <f t="shared" si="6"/>
        <v>348</v>
      </c>
      <c r="J91" s="111">
        <v>0</v>
      </c>
      <c r="K91" s="111">
        <v>0</v>
      </c>
      <c r="L91" s="123">
        <v>348</v>
      </c>
      <c r="M91" s="105">
        <f t="shared" si="7"/>
        <v>161</v>
      </c>
      <c r="N91" s="111">
        <v>0</v>
      </c>
      <c r="O91" s="111">
        <v>0</v>
      </c>
      <c r="P91" s="123">
        <v>161</v>
      </c>
      <c r="Q91" s="205"/>
    </row>
    <row r="92" spans="1:17" ht="12.75">
      <c r="A92" s="12">
        <v>84</v>
      </c>
      <c r="B92" s="100" t="s">
        <v>189</v>
      </c>
      <c r="C92" s="101"/>
      <c r="D92" s="102"/>
      <c r="E92" s="105">
        <f t="shared" si="5"/>
        <v>611</v>
      </c>
      <c r="F92" s="111"/>
      <c r="G92" s="111"/>
      <c r="H92" s="123">
        <v>611</v>
      </c>
      <c r="I92" s="105">
        <f t="shared" si="6"/>
        <v>611</v>
      </c>
      <c r="J92" s="111"/>
      <c r="K92" s="111"/>
      <c r="L92" s="123">
        <v>611</v>
      </c>
      <c r="M92" s="105">
        <f t="shared" si="7"/>
        <v>610</v>
      </c>
      <c r="N92" s="111"/>
      <c r="O92" s="111"/>
      <c r="P92" s="123">
        <v>610</v>
      </c>
      <c r="Q92" s="205"/>
    </row>
    <row r="93" spans="1:17" ht="12.75">
      <c r="A93" s="12">
        <v>85</v>
      </c>
      <c r="B93" s="282" t="s">
        <v>190</v>
      </c>
      <c r="C93" s="283"/>
      <c r="D93" s="284"/>
      <c r="E93" s="105">
        <f t="shared" si="5"/>
        <v>800</v>
      </c>
      <c r="F93" s="111">
        <v>0</v>
      </c>
      <c r="G93" s="111">
        <v>0</v>
      </c>
      <c r="H93" s="123">
        <v>800</v>
      </c>
      <c r="I93" s="105">
        <f t="shared" si="6"/>
        <v>800</v>
      </c>
      <c r="J93" s="111">
        <v>0</v>
      </c>
      <c r="K93" s="111">
        <v>0</v>
      </c>
      <c r="L93" s="123">
        <v>800</v>
      </c>
      <c r="M93" s="105">
        <f t="shared" si="7"/>
        <v>115</v>
      </c>
      <c r="N93" s="111">
        <v>0</v>
      </c>
      <c r="O93" s="111">
        <v>0</v>
      </c>
      <c r="P93" s="123">
        <v>115</v>
      </c>
      <c r="Q93" s="205"/>
    </row>
    <row r="94" spans="1:17" ht="12.75">
      <c r="A94" s="12">
        <v>86</v>
      </c>
      <c r="B94" s="100" t="s">
        <v>255</v>
      </c>
      <c r="C94" s="101"/>
      <c r="D94" s="102"/>
      <c r="E94" s="105"/>
      <c r="F94" s="111"/>
      <c r="G94" s="111"/>
      <c r="H94" s="123"/>
      <c r="I94" s="105">
        <f t="shared" si="6"/>
        <v>500</v>
      </c>
      <c r="J94" s="111"/>
      <c r="K94" s="111"/>
      <c r="L94" s="123">
        <v>500</v>
      </c>
      <c r="M94" s="105">
        <f t="shared" si="7"/>
        <v>500</v>
      </c>
      <c r="N94" s="111"/>
      <c r="O94" s="111"/>
      <c r="P94" s="123">
        <v>500</v>
      </c>
      <c r="Q94" s="205"/>
    </row>
    <row r="95" spans="1:17" ht="12.75">
      <c r="A95" s="12">
        <v>87</v>
      </c>
      <c r="B95" s="100" t="s">
        <v>261</v>
      </c>
      <c r="C95" s="101"/>
      <c r="D95" s="201"/>
      <c r="E95" s="108"/>
      <c r="F95" s="112"/>
      <c r="G95" s="112"/>
      <c r="H95" s="124"/>
      <c r="I95" s="105">
        <f t="shared" si="6"/>
        <v>9</v>
      </c>
      <c r="J95" s="112"/>
      <c r="K95" s="112"/>
      <c r="L95" s="124">
        <v>9</v>
      </c>
      <c r="M95" s="105">
        <f t="shared" si="7"/>
        <v>9</v>
      </c>
      <c r="N95" s="111"/>
      <c r="O95" s="111"/>
      <c r="P95" s="123">
        <v>9</v>
      </c>
      <c r="Q95" s="205"/>
    </row>
    <row r="96" spans="1:17" ht="12.75">
      <c r="A96" s="12">
        <v>88</v>
      </c>
      <c r="B96" s="295" t="s">
        <v>191</v>
      </c>
      <c r="C96" s="296"/>
      <c r="D96" s="297"/>
      <c r="E96" s="93">
        <f t="shared" si="5"/>
        <v>5659</v>
      </c>
      <c r="F96" s="119">
        <f>SUM(F89:F93)</f>
        <v>0</v>
      </c>
      <c r="G96" s="119">
        <f>SUM(G89:G93)</f>
        <v>0</v>
      </c>
      <c r="H96" s="119">
        <f>SUM(H89:H94)</f>
        <v>5659</v>
      </c>
      <c r="I96" s="119">
        <f>SUM(I89:I95)</f>
        <v>5943</v>
      </c>
      <c r="J96" s="119">
        <f>SUM(J89:J95)</f>
        <v>0</v>
      </c>
      <c r="K96" s="119">
        <f>SUM(K89:K95)</f>
        <v>0</v>
      </c>
      <c r="L96" s="119">
        <f>SUM(L89:L95)</f>
        <v>5943</v>
      </c>
      <c r="M96" s="93">
        <f t="shared" si="7"/>
        <v>3250</v>
      </c>
      <c r="N96" s="119">
        <f>SUM(N89:N94)</f>
        <v>0</v>
      </c>
      <c r="O96" s="119">
        <f>SUM(O89:O94)</f>
        <v>0</v>
      </c>
      <c r="P96" s="119">
        <f>SUM(P89:P95)</f>
        <v>3250</v>
      </c>
      <c r="Q96" s="205"/>
    </row>
    <row r="97" spans="1:17" ht="12.75">
      <c r="A97" s="12">
        <v>89</v>
      </c>
      <c r="B97" s="127"/>
      <c r="C97" s="128"/>
      <c r="D97" s="129"/>
      <c r="E97" s="93">
        <f t="shared" si="5"/>
        <v>0</v>
      </c>
      <c r="F97" s="133"/>
      <c r="G97" s="133"/>
      <c r="H97" s="133"/>
      <c r="I97" s="93">
        <f t="shared" si="6"/>
        <v>0</v>
      </c>
      <c r="J97" s="133"/>
      <c r="K97" s="133"/>
      <c r="L97" s="133"/>
      <c r="M97" s="93">
        <f t="shared" si="7"/>
        <v>0</v>
      </c>
      <c r="N97" s="133"/>
      <c r="O97" s="133"/>
      <c r="P97" s="133"/>
      <c r="Q97" s="205"/>
    </row>
    <row r="98" spans="1:17" ht="12.75">
      <c r="A98" s="12">
        <v>90</v>
      </c>
      <c r="B98" s="295" t="s">
        <v>192</v>
      </c>
      <c r="C98" s="296"/>
      <c r="D98" s="297"/>
      <c r="E98" s="160">
        <f t="shared" si="5"/>
        <v>807363</v>
      </c>
      <c r="F98" s="134">
        <f>SUM(F80+F82+F88+F96+F97)</f>
        <v>421174</v>
      </c>
      <c r="G98" s="134">
        <f>SUM(G80+G82+G88+G96+G97)</f>
        <v>105194</v>
      </c>
      <c r="H98" s="134">
        <f>SUM(H80+H82+H88+H96+H97)</f>
        <v>280995</v>
      </c>
      <c r="I98" s="160">
        <f t="shared" si="6"/>
        <v>902093</v>
      </c>
      <c r="J98" s="134">
        <f>SUM(J80+J82+J88+J96+J97)</f>
        <v>428388</v>
      </c>
      <c r="K98" s="134">
        <f>SUM(K80+K82+K88+K96+K97)</f>
        <v>107214</v>
      </c>
      <c r="L98" s="134">
        <f>SUM(L80+L82+L88+L96+L97)</f>
        <v>366491</v>
      </c>
      <c r="M98" s="160">
        <f t="shared" si="7"/>
        <v>435579</v>
      </c>
      <c r="N98" s="134">
        <f>SUM(N80+N82+N88+N96+N97)</f>
        <v>193270</v>
      </c>
      <c r="O98" s="134">
        <f>SUM(O80+O82+O88+O96+O97)</f>
        <v>48521</v>
      </c>
      <c r="P98" s="134">
        <f>SUM(P80+P82+P88+P96+P97)</f>
        <v>193788</v>
      </c>
      <c r="Q98" s="205"/>
    </row>
    <row r="99" spans="1:17" ht="12.75">
      <c r="A99" s="12">
        <v>91</v>
      </c>
      <c r="B99" s="298" t="s">
        <v>193</v>
      </c>
      <c r="C99" s="299"/>
      <c r="D99" s="300"/>
      <c r="E99" s="93">
        <f t="shared" si="5"/>
        <v>18448</v>
      </c>
      <c r="F99" s="135">
        <v>0</v>
      </c>
      <c r="G99" s="135">
        <v>0</v>
      </c>
      <c r="H99" s="136">
        <v>18448</v>
      </c>
      <c r="I99" s="93">
        <f t="shared" si="6"/>
        <v>18448</v>
      </c>
      <c r="J99" s="135">
        <v>0</v>
      </c>
      <c r="K99" s="135">
        <v>0</v>
      </c>
      <c r="L99" s="136">
        <v>18448</v>
      </c>
      <c r="M99" s="93">
        <f t="shared" si="7"/>
        <v>12086</v>
      </c>
      <c r="N99" s="135">
        <v>0</v>
      </c>
      <c r="O99" s="135">
        <v>0</v>
      </c>
      <c r="P99" s="136">
        <v>12086</v>
      </c>
      <c r="Q99" s="205"/>
    </row>
    <row r="100" spans="1:17" ht="12.75">
      <c r="A100" s="12">
        <v>92</v>
      </c>
      <c r="B100" s="298" t="s">
        <v>194</v>
      </c>
      <c r="C100" s="299"/>
      <c r="D100" s="300"/>
      <c r="E100" s="93">
        <f t="shared" si="5"/>
        <v>54630</v>
      </c>
      <c r="F100" s="135">
        <v>0</v>
      </c>
      <c r="G100" s="135">
        <v>0</v>
      </c>
      <c r="H100" s="137">
        <v>54630</v>
      </c>
      <c r="I100" s="93">
        <f t="shared" si="6"/>
        <v>32052</v>
      </c>
      <c r="J100" s="135">
        <v>0</v>
      </c>
      <c r="K100" s="135">
        <v>0</v>
      </c>
      <c r="L100" s="137">
        <v>32052</v>
      </c>
      <c r="M100" s="93">
        <f t="shared" si="7"/>
        <v>19171</v>
      </c>
      <c r="N100" s="135">
        <v>0</v>
      </c>
      <c r="O100" s="135">
        <v>0</v>
      </c>
      <c r="P100" s="137">
        <v>19171</v>
      </c>
      <c r="Q100" s="205"/>
    </row>
    <row r="101" spans="1:17" ht="12.75">
      <c r="A101" s="12">
        <v>93</v>
      </c>
      <c r="B101" s="298" t="s">
        <v>195</v>
      </c>
      <c r="C101" s="299"/>
      <c r="D101" s="300"/>
      <c r="E101" s="93">
        <f t="shared" si="5"/>
        <v>83793</v>
      </c>
      <c r="F101" s="135">
        <v>0</v>
      </c>
      <c r="G101" s="135">
        <v>0</v>
      </c>
      <c r="H101" s="137">
        <v>83793</v>
      </c>
      <c r="I101" s="93">
        <f t="shared" si="6"/>
        <v>68772</v>
      </c>
      <c r="J101" s="135">
        <v>0</v>
      </c>
      <c r="K101" s="135">
        <v>0</v>
      </c>
      <c r="L101" s="137">
        <v>68772</v>
      </c>
      <c r="M101" s="93">
        <f t="shared" si="7"/>
        <v>45448</v>
      </c>
      <c r="N101" s="135">
        <v>0</v>
      </c>
      <c r="O101" s="135">
        <v>0</v>
      </c>
      <c r="P101" s="137">
        <v>45448</v>
      </c>
      <c r="Q101" s="205"/>
    </row>
    <row r="102" spans="1:17" ht="12.75">
      <c r="A102" s="12">
        <v>94</v>
      </c>
      <c r="B102" s="96" t="s">
        <v>196</v>
      </c>
      <c r="C102" s="97"/>
      <c r="D102" s="98"/>
      <c r="E102" s="93">
        <f t="shared" si="5"/>
        <v>0</v>
      </c>
      <c r="F102" s="135"/>
      <c r="G102" s="135"/>
      <c r="H102" s="138"/>
      <c r="I102" s="93">
        <f t="shared" si="6"/>
        <v>0</v>
      </c>
      <c r="J102" s="135"/>
      <c r="K102" s="135"/>
      <c r="L102" s="138"/>
      <c r="M102" s="93">
        <f t="shared" si="7"/>
        <v>0</v>
      </c>
      <c r="N102" s="135"/>
      <c r="O102" s="135"/>
      <c r="P102" s="138"/>
      <c r="Q102" s="205"/>
    </row>
    <row r="103" spans="1:17" ht="12.75">
      <c r="A103" s="12">
        <v>95</v>
      </c>
      <c r="B103" s="298" t="s">
        <v>197</v>
      </c>
      <c r="C103" s="299"/>
      <c r="D103" s="300"/>
      <c r="E103" s="93">
        <f t="shared" si="5"/>
        <v>12800</v>
      </c>
      <c r="F103" s="139">
        <f>SUM(F104:F109)</f>
        <v>0</v>
      </c>
      <c r="G103" s="139">
        <f>SUM(G104:G109)</f>
        <v>0</v>
      </c>
      <c r="H103" s="139">
        <f>SUM(H104:H109)</f>
        <v>12800</v>
      </c>
      <c r="I103" s="93">
        <f t="shared" si="6"/>
        <v>37215</v>
      </c>
      <c r="J103" s="139">
        <f>SUM(J104:J109)</f>
        <v>0</v>
      </c>
      <c r="K103" s="139">
        <f>SUM(K104:K109)</f>
        <v>0</v>
      </c>
      <c r="L103" s="139">
        <f>SUM(L104:L109)</f>
        <v>37215</v>
      </c>
      <c r="M103" s="93">
        <f t="shared" si="7"/>
        <v>0</v>
      </c>
      <c r="N103" s="139">
        <f>SUM(N104:N109)</f>
        <v>0</v>
      </c>
      <c r="O103" s="139">
        <f>SUM(O104:O109)</f>
        <v>0</v>
      </c>
      <c r="P103" s="139">
        <f>SUM(P104:P109)</f>
        <v>0</v>
      </c>
      <c r="Q103" s="205"/>
    </row>
    <row r="104" spans="1:17" ht="12.75">
      <c r="A104" s="12">
        <v>96</v>
      </c>
      <c r="B104" s="140" t="s">
        <v>198</v>
      </c>
      <c r="C104" s="141"/>
      <c r="D104" s="142"/>
      <c r="E104" s="143">
        <f t="shared" si="5"/>
        <v>6600</v>
      </c>
      <c r="F104" s="144">
        <v>0</v>
      </c>
      <c r="G104" s="144">
        <v>0</v>
      </c>
      <c r="H104" s="145">
        <v>6600</v>
      </c>
      <c r="I104" s="143">
        <f t="shared" si="6"/>
        <v>26954</v>
      </c>
      <c r="J104" s="144">
        <v>0</v>
      </c>
      <c r="K104" s="144">
        <v>0</v>
      </c>
      <c r="L104" s="145">
        <v>26954</v>
      </c>
      <c r="M104" s="143">
        <f t="shared" si="7"/>
        <v>0</v>
      </c>
      <c r="N104" s="144">
        <v>0</v>
      </c>
      <c r="O104" s="144">
        <v>0</v>
      </c>
      <c r="P104" s="145"/>
      <c r="Q104" s="205"/>
    </row>
    <row r="105" spans="1:17" ht="12.75">
      <c r="A105" s="12">
        <v>97</v>
      </c>
      <c r="B105" s="146" t="s">
        <v>199</v>
      </c>
      <c r="C105" s="147"/>
      <c r="D105" s="148"/>
      <c r="E105" s="149">
        <f t="shared" si="5"/>
        <v>4250</v>
      </c>
      <c r="F105" s="150"/>
      <c r="G105" s="150"/>
      <c r="H105" s="151">
        <v>4250</v>
      </c>
      <c r="I105" s="149">
        <f t="shared" si="6"/>
        <v>4250</v>
      </c>
      <c r="J105" s="150"/>
      <c r="K105" s="150"/>
      <c r="L105" s="151">
        <v>4250</v>
      </c>
      <c r="M105" s="149">
        <f t="shared" si="7"/>
        <v>0</v>
      </c>
      <c r="N105" s="150"/>
      <c r="O105" s="150"/>
      <c r="P105" s="151"/>
      <c r="Q105" s="205"/>
    </row>
    <row r="106" spans="1:17" ht="12.75">
      <c r="A106" s="12">
        <v>98</v>
      </c>
      <c r="B106" s="152" t="s">
        <v>200</v>
      </c>
      <c r="C106" s="153"/>
      <c r="D106" s="154"/>
      <c r="E106" s="149">
        <f t="shared" si="5"/>
        <v>1950</v>
      </c>
      <c r="F106" s="155">
        <v>0</v>
      </c>
      <c r="G106" s="155">
        <v>0</v>
      </c>
      <c r="H106" s="156">
        <v>1950</v>
      </c>
      <c r="I106" s="149">
        <f t="shared" si="6"/>
        <v>0</v>
      </c>
      <c r="J106" s="155">
        <v>0</v>
      </c>
      <c r="K106" s="155">
        <v>0</v>
      </c>
      <c r="L106" s="156">
        <v>0</v>
      </c>
      <c r="M106" s="149">
        <f t="shared" si="7"/>
        <v>0</v>
      </c>
      <c r="N106" s="155">
        <v>0</v>
      </c>
      <c r="O106" s="155">
        <v>0</v>
      </c>
      <c r="P106" s="156"/>
      <c r="Q106" s="205"/>
    </row>
    <row r="107" spans="1:17" ht="12.75">
      <c r="A107" s="12">
        <v>99</v>
      </c>
      <c r="B107" s="152" t="s">
        <v>201</v>
      </c>
      <c r="C107" s="153"/>
      <c r="D107" s="154"/>
      <c r="E107" s="149">
        <f t="shared" si="5"/>
        <v>0</v>
      </c>
      <c r="F107" s="150"/>
      <c r="G107" s="150"/>
      <c r="H107" s="156"/>
      <c r="I107" s="149">
        <f t="shared" si="6"/>
        <v>5639</v>
      </c>
      <c r="J107" s="150"/>
      <c r="K107" s="150"/>
      <c r="L107" s="156">
        <v>5639</v>
      </c>
      <c r="M107" s="149">
        <f t="shared" si="7"/>
        <v>0</v>
      </c>
      <c r="N107" s="150"/>
      <c r="O107" s="150"/>
      <c r="P107" s="156"/>
      <c r="Q107" s="205"/>
    </row>
    <row r="108" spans="1:17" ht="12.75">
      <c r="A108" s="12">
        <v>100</v>
      </c>
      <c r="B108" s="335" t="s">
        <v>202</v>
      </c>
      <c r="C108" s="336"/>
      <c r="D108" s="337"/>
      <c r="E108" s="149">
        <f t="shared" si="5"/>
        <v>0</v>
      </c>
      <c r="F108" s="157"/>
      <c r="G108" s="157"/>
      <c r="H108" s="156"/>
      <c r="I108" s="149">
        <f t="shared" si="6"/>
        <v>372</v>
      </c>
      <c r="J108" s="157"/>
      <c r="K108" s="157"/>
      <c r="L108" s="156">
        <v>372</v>
      </c>
      <c r="M108" s="149">
        <f t="shared" si="7"/>
        <v>0</v>
      </c>
      <c r="N108" s="157"/>
      <c r="O108" s="157"/>
      <c r="P108" s="156"/>
      <c r="Q108" s="205"/>
    </row>
    <row r="109" spans="1:17" ht="12.75">
      <c r="A109" s="12">
        <v>101</v>
      </c>
      <c r="B109" s="301"/>
      <c r="C109" s="302"/>
      <c r="D109" s="303"/>
      <c r="E109" s="158">
        <f t="shared" si="5"/>
        <v>0</v>
      </c>
      <c r="F109" s="159"/>
      <c r="G109" s="159"/>
      <c r="H109" s="159"/>
      <c r="I109" s="158">
        <f t="shared" si="6"/>
        <v>0</v>
      </c>
      <c r="J109" s="159"/>
      <c r="K109" s="159"/>
      <c r="L109" s="159"/>
      <c r="M109" s="158">
        <f t="shared" si="7"/>
        <v>0</v>
      </c>
      <c r="N109" s="159"/>
      <c r="O109" s="159"/>
      <c r="P109" s="159"/>
      <c r="Q109" s="205"/>
    </row>
    <row r="110" spans="1:17" ht="12.75">
      <c r="A110" s="12">
        <v>102</v>
      </c>
      <c r="B110" s="304" t="s">
        <v>203</v>
      </c>
      <c r="C110" s="305"/>
      <c r="D110" s="306"/>
      <c r="E110" s="160">
        <f>SUM(F110:H110)</f>
        <v>977034</v>
      </c>
      <c r="F110" s="134">
        <f>SUM(F98+F99+F100+F101+F102+F103)</f>
        <v>421174</v>
      </c>
      <c r="G110" s="134">
        <f>SUM(G98+G99+G100+G101+G102+G103)</f>
        <v>105194</v>
      </c>
      <c r="H110" s="134">
        <f>SUM(H98+H99+H100+H101+H102+H103)</f>
        <v>450666</v>
      </c>
      <c r="I110" s="160">
        <f>SUM(J110:L110)</f>
        <v>1058580</v>
      </c>
      <c r="J110" s="134">
        <f>SUM(J98+J99+J100+J101+J102+J103)</f>
        <v>428388</v>
      </c>
      <c r="K110" s="134">
        <f>SUM(K98+K99+K100+K101+K102+K103)</f>
        <v>107214</v>
      </c>
      <c r="L110" s="134">
        <f>SUM(L98+L99+L100+L101+L102+L103)</f>
        <v>522978</v>
      </c>
      <c r="M110" s="160">
        <f t="shared" si="7"/>
        <v>512284</v>
      </c>
      <c r="N110" s="134">
        <f>SUM(N98+N99+N100+N101+N102+N103)</f>
        <v>193270</v>
      </c>
      <c r="O110" s="134">
        <f>SUM(O98+O99+O100+O101+O102+O103)</f>
        <v>48521</v>
      </c>
      <c r="P110" s="134">
        <f>SUM(P98+P99+P100+P101+P102+P103)</f>
        <v>270493</v>
      </c>
      <c r="Q110" s="205"/>
    </row>
    <row r="111" spans="1:17" ht="12.75">
      <c r="A111" s="12">
        <v>103</v>
      </c>
      <c r="B111" s="298" t="s">
        <v>204</v>
      </c>
      <c r="C111" s="299"/>
      <c r="D111" s="300"/>
      <c r="E111" s="93">
        <f>SUM(F111:H111)</f>
        <v>0</v>
      </c>
      <c r="F111" s="161">
        <v>0</v>
      </c>
      <c r="G111" s="135">
        <v>0</v>
      </c>
      <c r="H111" s="135">
        <v>0</v>
      </c>
      <c r="I111" s="93">
        <f>SUM(J111:L111)</f>
        <v>0</v>
      </c>
      <c r="J111" s="161">
        <v>0</v>
      </c>
      <c r="K111" s="135">
        <v>0</v>
      </c>
      <c r="L111" s="135">
        <v>0</v>
      </c>
      <c r="M111" s="93">
        <f t="shared" si="7"/>
        <v>-625</v>
      </c>
      <c r="N111" s="161">
        <v>0</v>
      </c>
      <c r="O111" s="135">
        <v>0</v>
      </c>
      <c r="P111" s="135">
        <v>-625</v>
      </c>
      <c r="Q111" s="205"/>
    </row>
    <row r="112" spans="1:17" ht="12.75">
      <c r="A112" s="12">
        <v>104</v>
      </c>
      <c r="B112" s="304" t="s">
        <v>205</v>
      </c>
      <c r="C112" s="305"/>
      <c r="D112" s="306"/>
      <c r="E112" s="160">
        <f>SUM(F112:H112)</f>
        <v>977034</v>
      </c>
      <c r="F112" s="134">
        <f>SUM(F110:F111)</f>
        <v>421174</v>
      </c>
      <c r="G112" s="134">
        <f>SUM(G110:G111)</f>
        <v>105194</v>
      </c>
      <c r="H112" s="134">
        <f>SUM(H110:H111)</f>
        <v>450666</v>
      </c>
      <c r="I112" s="160">
        <f>SUM(J112:L112)</f>
        <v>1058580</v>
      </c>
      <c r="J112" s="134">
        <f>SUM(J110:J111)</f>
        <v>428388</v>
      </c>
      <c r="K112" s="134">
        <f>SUM(K110:K111)</f>
        <v>107214</v>
      </c>
      <c r="L112" s="134">
        <f>SUM(L110:L111)</f>
        <v>522978</v>
      </c>
      <c r="M112" s="160">
        <f t="shared" si="7"/>
        <v>511659</v>
      </c>
      <c r="N112" s="134">
        <f>SUM(N110:N111)</f>
        <v>193270</v>
      </c>
      <c r="O112" s="134">
        <f>SUM(O110:O111)</f>
        <v>48521</v>
      </c>
      <c r="P112" s="134">
        <f>SUM(P110:P111)</f>
        <v>269868</v>
      </c>
      <c r="Q112" s="205"/>
    </row>
    <row r="114" spans="1:4" ht="12.75">
      <c r="A114" s="12"/>
      <c r="B114" s="77"/>
      <c r="C114" s="77"/>
      <c r="D114" s="77"/>
    </row>
    <row r="115" spans="1:10" ht="12.75">
      <c r="A115" s="12"/>
      <c r="J115" s="86"/>
    </row>
    <row r="116" spans="1:17" s="77" customFormat="1" ht="12.75">
      <c r="A116" s="12"/>
      <c r="B116" s="73"/>
      <c r="C116" s="73"/>
      <c r="D116" s="73"/>
      <c r="E116" s="73"/>
      <c r="F116" s="73"/>
      <c r="G116" s="73"/>
      <c r="H116" s="73"/>
      <c r="K116" s="162"/>
      <c r="Q116" s="203"/>
    </row>
    <row r="117" spans="1:11" ht="12.75">
      <c r="A117" s="12"/>
      <c r="J117" s="86"/>
      <c r="K117" s="163"/>
    </row>
    <row r="118" ht="12.75">
      <c r="A118" s="12"/>
    </row>
    <row r="119" spans="1:14" ht="12.75">
      <c r="A119" s="12"/>
      <c r="J119" s="86"/>
      <c r="L119" s="163"/>
      <c r="N119" s="86"/>
    </row>
    <row r="120" ht="12.75">
      <c r="A120" s="12"/>
    </row>
    <row r="121" spans="1:11" ht="12.75">
      <c r="A121" s="12"/>
      <c r="J121" s="163"/>
      <c r="K121" s="164"/>
    </row>
  </sheetData>
  <sheetProtection/>
  <mergeCells count="90">
    <mergeCell ref="B28:D28"/>
    <mergeCell ref="J6:L6"/>
    <mergeCell ref="J7:L7"/>
    <mergeCell ref="F7:H7"/>
    <mergeCell ref="B23:D23"/>
    <mergeCell ref="B12:D12"/>
    <mergeCell ref="B13:D13"/>
    <mergeCell ref="B6:D8"/>
    <mergeCell ref="B11:D11"/>
    <mergeCell ref="B112:D112"/>
    <mergeCell ref="B100:D100"/>
    <mergeCell ref="B101:D101"/>
    <mergeCell ref="B103:D103"/>
    <mergeCell ref="B108:D108"/>
    <mergeCell ref="B75:D75"/>
    <mergeCell ref="B29:D29"/>
    <mergeCell ref="B27:D27"/>
    <mergeCell ref="B21:D21"/>
    <mergeCell ref="B22:D22"/>
    <mergeCell ref="B24:D24"/>
    <mergeCell ref="B25:D25"/>
    <mergeCell ref="B9:D9"/>
    <mergeCell ref="B10:D10"/>
    <mergeCell ref="B31:D31"/>
    <mergeCell ref="B30:D30"/>
    <mergeCell ref="B32:D32"/>
    <mergeCell ref="B33:D33"/>
    <mergeCell ref="B68:D68"/>
    <mergeCell ref="B5:D5"/>
    <mergeCell ref="B15:D15"/>
    <mergeCell ref="B16:D16"/>
    <mergeCell ref="B17:D17"/>
    <mergeCell ref="B19:D19"/>
    <mergeCell ref="B34:D34"/>
    <mergeCell ref="B35:D35"/>
    <mergeCell ref="B36:D36"/>
    <mergeCell ref="B43:D43"/>
    <mergeCell ref="B40:D40"/>
    <mergeCell ref="B37:D37"/>
    <mergeCell ref="B51:D51"/>
    <mergeCell ref="B50:D50"/>
    <mergeCell ref="B52:D52"/>
    <mergeCell ref="B54:D54"/>
    <mergeCell ref="B53:D53"/>
    <mergeCell ref="B44:D44"/>
    <mergeCell ref="B47:D47"/>
    <mergeCell ref="B48:D48"/>
    <mergeCell ref="B49:D49"/>
    <mergeCell ref="B61:D61"/>
    <mergeCell ref="B62:D62"/>
    <mergeCell ref="B55:D55"/>
    <mergeCell ref="B56:D56"/>
    <mergeCell ref="B57:D57"/>
    <mergeCell ref="B59:D59"/>
    <mergeCell ref="B60:D60"/>
    <mergeCell ref="B78:D78"/>
    <mergeCell ref="B79:D79"/>
    <mergeCell ref="B80:D80"/>
    <mergeCell ref="B69:D69"/>
    <mergeCell ref="B70:D70"/>
    <mergeCell ref="B76:D76"/>
    <mergeCell ref="B77:D77"/>
    <mergeCell ref="B72:D72"/>
    <mergeCell ref="B71:D71"/>
    <mergeCell ref="B73:D73"/>
    <mergeCell ref="B81:D81"/>
    <mergeCell ref="B82:D82"/>
    <mergeCell ref="B91:D91"/>
    <mergeCell ref="B83:D83"/>
    <mergeCell ref="B89:D89"/>
    <mergeCell ref="B84:D84"/>
    <mergeCell ref="B87:D87"/>
    <mergeCell ref="B86:D86"/>
    <mergeCell ref="B90:D90"/>
    <mergeCell ref="B98:D98"/>
    <mergeCell ref="B99:D99"/>
    <mergeCell ref="B96:D96"/>
    <mergeCell ref="B111:D111"/>
    <mergeCell ref="B109:D109"/>
    <mergeCell ref="B110:D110"/>
    <mergeCell ref="B93:D93"/>
    <mergeCell ref="B74:D74"/>
    <mergeCell ref="N6:P6"/>
    <mergeCell ref="N7:P7"/>
    <mergeCell ref="F6:H6"/>
    <mergeCell ref="B66:D66"/>
    <mergeCell ref="B67:D67"/>
    <mergeCell ref="B64:D64"/>
    <mergeCell ref="B65:D65"/>
    <mergeCell ref="B63:D6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5" sqref="E5"/>
    </sheetView>
  </sheetViews>
  <sheetFormatPr defaultColWidth="8.00390625" defaultRowHeight="12.75"/>
  <cols>
    <col min="1" max="1" width="5.125" style="169" customWidth="1"/>
    <col min="2" max="2" width="36.00390625" style="169" customWidth="1"/>
    <col min="3" max="3" width="15.75390625" style="169" customWidth="1"/>
    <col min="4" max="4" width="21.875" style="169" customWidth="1"/>
    <col min="5" max="5" width="11.25390625" style="169" customWidth="1"/>
    <col min="6" max="6" width="17.25390625" style="169" customWidth="1"/>
    <col min="7" max="7" width="15.375" style="169" customWidth="1"/>
    <col min="8" max="16384" width="8.00390625" style="169" customWidth="1"/>
  </cols>
  <sheetData>
    <row r="1" spans="1:8" ht="15.75">
      <c r="A1" s="165"/>
      <c r="B1" s="166"/>
      <c r="C1" s="167" t="s">
        <v>1</v>
      </c>
      <c r="D1" s="167"/>
      <c r="E1" s="167"/>
      <c r="F1" s="167"/>
      <c r="G1" s="167"/>
      <c r="H1" s="168"/>
    </row>
    <row r="2" spans="1:8" ht="18.75">
      <c r="A2" s="165"/>
      <c r="B2" s="166"/>
      <c r="C2" s="170" t="s">
        <v>207</v>
      </c>
      <c r="D2" s="170"/>
      <c r="E2" s="7" t="s">
        <v>293</v>
      </c>
      <c r="G2" s="170"/>
      <c r="H2" s="168"/>
    </row>
    <row r="3" spans="1:7" ht="18" customHeight="1">
      <c r="A3" s="167"/>
      <c r="B3" s="168"/>
      <c r="C3" s="167"/>
      <c r="D3" s="167"/>
      <c r="E3" s="10" t="s">
        <v>298</v>
      </c>
      <c r="G3" s="167"/>
    </row>
    <row r="4" spans="1:8" ht="15.75" hidden="1">
      <c r="A4" s="167"/>
      <c r="B4" s="168"/>
      <c r="C4" s="167"/>
      <c r="D4" s="167"/>
      <c r="E4" s="167"/>
      <c r="F4" s="10" t="s">
        <v>3</v>
      </c>
      <c r="G4" s="167"/>
      <c r="H4" s="168"/>
    </row>
    <row r="5" spans="1:8" ht="15.75">
      <c r="A5" s="167"/>
      <c r="B5" s="168"/>
      <c r="C5" s="167"/>
      <c r="D5" s="167"/>
      <c r="E5" s="167"/>
      <c r="F5" s="11" t="s">
        <v>4</v>
      </c>
      <c r="G5" s="167"/>
      <c r="H5" s="168"/>
    </row>
    <row r="6" spans="1:7" ht="15.75">
      <c r="A6" s="167"/>
      <c r="B6" s="168" t="s">
        <v>5</v>
      </c>
      <c r="C6" s="167" t="s">
        <v>6</v>
      </c>
      <c r="D6" s="167" t="s">
        <v>102</v>
      </c>
      <c r="E6" s="167" t="s">
        <v>103</v>
      </c>
      <c r="F6" s="195" t="s">
        <v>104</v>
      </c>
      <c r="G6" s="167" t="s">
        <v>242</v>
      </c>
    </row>
    <row r="7" spans="1:7" ht="15.75">
      <c r="A7" s="171"/>
      <c r="B7" s="172" t="s">
        <v>208</v>
      </c>
      <c r="C7" s="172" t="s">
        <v>209</v>
      </c>
      <c r="D7" s="172" t="s">
        <v>239</v>
      </c>
      <c r="E7" s="172" t="s">
        <v>9</v>
      </c>
      <c r="F7" s="172" t="s">
        <v>210</v>
      </c>
      <c r="G7" s="172" t="s">
        <v>268</v>
      </c>
    </row>
    <row r="8" spans="1:7" ht="15.75">
      <c r="A8" s="171">
        <v>1</v>
      </c>
      <c r="B8" s="173" t="s">
        <v>211</v>
      </c>
      <c r="C8" s="174">
        <v>53130</v>
      </c>
      <c r="D8" s="174">
        <v>56100</v>
      </c>
      <c r="E8" s="174">
        <v>-38655</v>
      </c>
      <c r="F8" s="174">
        <f>D8+E8</f>
        <v>17445</v>
      </c>
      <c r="G8" s="174">
        <v>17445</v>
      </c>
    </row>
    <row r="9" spans="1:7" ht="15.75">
      <c r="A9" s="171">
        <v>2</v>
      </c>
      <c r="B9" s="173" t="s">
        <v>287</v>
      </c>
      <c r="C9" s="174">
        <v>1500</v>
      </c>
      <c r="D9" s="174">
        <v>1500</v>
      </c>
      <c r="E9" s="174"/>
      <c r="F9" s="174">
        <f aca="true" t="shared" si="0" ref="F9:F23">D9+E9</f>
        <v>1500</v>
      </c>
      <c r="G9" s="174"/>
    </row>
    <row r="10" spans="1:7" ht="15.75">
      <c r="A10" s="171">
        <v>3</v>
      </c>
      <c r="B10" s="173" t="s">
        <v>212</v>
      </c>
      <c r="C10" s="174"/>
      <c r="D10" s="174">
        <v>500</v>
      </c>
      <c r="E10" s="174"/>
      <c r="F10" s="174">
        <f t="shared" si="0"/>
        <v>500</v>
      </c>
      <c r="G10" s="174">
        <v>453</v>
      </c>
    </row>
    <row r="11" spans="1:7" ht="15.75">
      <c r="A11" s="171">
        <v>4</v>
      </c>
      <c r="B11" s="175" t="s">
        <v>213</v>
      </c>
      <c r="C11" s="174"/>
      <c r="D11" s="174">
        <v>3498</v>
      </c>
      <c r="E11" s="174">
        <v>420</v>
      </c>
      <c r="F11" s="174">
        <f t="shared" si="0"/>
        <v>3918</v>
      </c>
      <c r="G11" s="174"/>
    </row>
    <row r="12" spans="1:7" ht="15.75">
      <c r="A12" s="171">
        <v>5</v>
      </c>
      <c r="B12" s="173" t="s">
        <v>214</v>
      </c>
      <c r="C12" s="174"/>
      <c r="D12" s="174">
        <v>500</v>
      </c>
      <c r="E12" s="174"/>
      <c r="F12" s="174">
        <f t="shared" si="0"/>
        <v>500</v>
      </c>
      <c r="G12" s="174"/>
    </row>
    <row r="13" spans="1:7" ht="15.75">
      <c r="A13" s="171">
        <v>6</v>
      </c>
      <c r="B13" s="173" t="s">
        <v>215</v>
      </c>
      <c r="C13" s="174"/>
      <c r="D13" s="174">
        <v>400</v>
      </c>
      <c r="E13" s="174"/>
      <c r="F13" s="174">
        <f t="shared" si="0"/>
        <v>400</v>
      </c>
      <c r="G13" s="174"/>
    </row>
    <row r="14" spans="1:7" ht="15.75">
      <c r="A14" s="171">
        <v>7</v>
      </c>
      <c r="B14" s="176" t="s">
        <v>216</v>
      </c>
      <c r="C14" s="174"/>
      <c r="D14" s="174">
        <v>193</v>
      </c>
      <c r="E14" s="174"/>
      <c r="F14" s="174">
        <f t="shared" si="0"/>
        <v>193</v>
      </c>
      <c r="G14" s="174"/>
    </row>
    <row r="15" spans="1:7" ht="15.75">
      <c r="A15" s="171">
        <v>8</v>
      </c>
      <c r="B15" s="176" t="s">
        <v>217</v>
      </c>
      <c r="C15" s="174"/>
      <c r="D15" s="174">
        <v>51</v>
      </c>
      <c r="E15" s="174">
        <v>-34</v>
      </c>
      <c r="F15" s="174">
        <f t="shared" si="0"/>
        <v>17</v>
      </c>
      <c r="G15" s="174"/>
    </row>
    <row r="16" spans="1:7" ht="15.75">
      <c r="A16" s="171">
        <v>9</v>
      </c>
      <c r="B16" s="176" t="s">
        <v>218</v>
      </c>
      <c r="C16" s="174"/>
      <c r="D16" s="174">
        <v>938</v>
      </c>
      <c r="E16" s="174">
        <v>326</v>
      </c>
      <c r="F16" s="174">
        <f t="shared" si="0"/>
        <v>1264</v>
      </c>
      <c r="G16" s="174">
        <v>459</v>
      </c>
    </row>
    <row r="17" spans="1:7" ht="15.75">
      <c r="A17" s="171">
        <v>10</v>
      </c>
      <c r="B17" s="176" t="s">
        <v>219</v>
      </c>
      <c r="C17" s="174"/>
      <c r="D17" s="174">
        <v>520</v>
      </c>
      <c r="E17" s="174">
        <v>90</v>
      </c>
      <c r="F17" s="174">
        <f t="shared" si="0"/>
        <v>610</v>
      </c>
      <c r="G17" s="174"/>
    </row>
    <row r="18" spans="1:7" ht="15.75">
      <c r="A18" s="171">
        <v>11</v>
      </c>
      <c r="B18" s="176" t="s">
        <v>220</v>
      </c>
      <c r="C18" s="174"/>
      <c r="D18" s="174">
        <v>1346</v>
      </c>
      <c r="E18" s="174">
        <v>-266</v>
      </c>
      <c r="F18" s="174">
        <f t="shared" si="0"/>
        <v>1080</v>
      </c>
      <c r="G18" s="174"/>
    </row>
    <row r="19" spans="1:7" ht="15.75">
      <c r="A19" s="171">
        <v>12</v>
      </c>
      <c r="B19" s="176" t="s">
        <v>264</v>
      </c>
      <c r="C19" s="174"/>
      <c r="D19" s="174">
        <v>611</v>
      </c>
      <c r="E19" s="174"/>
      <c r="F19" s="174">
        <f t="shared" si="0"/>
        <v>611</v>
      </c>
      <c r="G19" s="174">
        <v>611</v>
      </c>
    </row>
    <row r="20" spans="1:7" ht="15.75">
      <c r="A20" s="171">
        <v>13</v>
      </c>
      <c r="B20" s="176" t="s">
        <v>272</v>
      </c>
      <c r="C20" s="174"/>
      <c r="D20" s="174"/>
      <c r="E20" s="219">
        <v>203</v>
      </c>
      <c r="F20" s="174">
        <f t="shared" si="0"/>
        <v>203</v>
      </c>
      <c r="G20" s="174">
        <v>203</v>
      </c>
    </row>
    <row r="21" spans="1:7" ht="15.75">
      <c r="A21" s="171">
        <v>14</v>
      </c>
      <c r="B21" s="176" t="s">
        <v>290</v>
      </c>
      <c r="C21" s="174"/>
      <c r="D21" s="174"/>
      <c r="E21" s="219">
        <v>3415</v>
      </c>
      <c r="F21" s="174">
        <f t="shared" si="0"/>
        <v>3415</v>
      </c>
      <c r="G21" s="174"/>
    </row>
    <row r="22" spans="1:7" ht="15.75">
      <c r="A22" s="171">
        <v>15</v>
      </c>
      <c r="B22" s="176" t="s">
        <v>288</v>
      </c>
      <c r="C22" s="174"/>
      <c r="D22" s="174"/>
      <c r="E22" s="219">
        <v>166</v>
      </c>
      <c r="F22" s="174">
        <f>D22+E22</f>
        <v>166</v>
      </c>
      <c r="G22" s="174"/>
    </row>
    <row r="23" spans="1:7" ht="15.75">
      <c r="A23" s="171">
        <v>16</v>
      </c>
      <c r="B23" s="176" t="s">
        <v>295</v>
      </c>
      <c r="C23" s="174"/>
      <c r="D23" s="174"/>
      <c r="E23" s="219">
        <v>230</v>
      </c>
      <c r="F23" s="174">
        <f t="shared" si="0"/>
        <v>230</v>
      </c>
      <c r="G23" s="174"/>
    </row>
    <row r="24" spans="1:7" ht="15.75">
      <c r="A24" s="171">
        <v>17</v>
      </c>
      <c r="B24" s="172" t="s">
        <v>221</v>
      </c>
      <c r="C24" s="177">
        <f>SUM(C8:C19)</f>
        <v>54630</v>
      </c>
      <c r="D24" s="177">
        <f>SUM(D8:D23)</f>
        <v>66157</v>
      </c>
      <c r="E24" s="177">
        <f>SUM(E8:E23)</f>
        <v>-34105</v>
      </c>
      <c r="F24" s="177">
        <f>SUM(F8:F23)</f>
        <v>32052</v>
      </c>
      <c r="G24" s="177">
        <f>SUM(G8:G23)</f>
        <v>19171</v>
      </c>
    </row>
    <row r="25" spans="1:5" ht="12.75">
      <c r="A25" s="165"/>
      <c r="B25" s="166"/>
      <c r="C25" s="166"/>
      <c r="D25" s="166"/>
      <c r="E25" s="16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5" sqref="E5"/>
    </sheetView>
  </sheetViews>
  <sheetFormatPr defaultColWidth="8.00390625" defaultRowHeight="12.75"/>
  <cols>
    <col min="1" max="1" width="4.625" style="178" customWidth="1"/>
    <col min="2" max="2" width="35.00390625" style="178" customWidth="1"/>
    <col min="3" max="3" width="23.625" style="178" customWidth="1"/>
    <col min="4" max="4" width="17.875" style="178" customWidth="1"/>
    <col min="5" max="5" width="14.00390625" style="178" customWidth="1"/>
    <col min="6" max="6" width="16.125" style="178" customWidth="1"/>
    <col min="7" max="7" width="15.375" style="178" customWidth="1"/>
    <col min="8" max="16384" width="8.00390625" style="178" customWidth="1"/>
  </cols>
  <sheetData>
    <row r="1" spans="1:5" ht="12.75">
      <c r="A1" s="165"/>
      <c r="B1" s="166"/>
      <c r="C1" s="168" t="s">
        <v>222</v>
      </c>
      <c r="D1" s="168"/>
      <c r="E1" s="168"/>
    </row>
    <row r="2" spans="1:8" ht="15.75">
      <c r="A2" s="167"/>
      <c r="B2" s="168"/>
      <c r="C2" s="167" t="s">
        <v>222</v>
      </c>
      <c r="D2" s="167"/>
      <c r="E2" s="167"/>
      <c r="F2" s="165"/>
      <c r="G2" s="165"/>
      <c r="H2" s="167"/>
    </row>
    <row r="3" spans="1:7" ht="18.75">
      <c r="A3" s="167"/>
      <c r="B3" s="168"/>
      <c r="C3" s="170" t="s">
        <v>223</v>
      </c>
      <c r="D3" s="170"/>
      <c r="E3" s="179" t="s">
        <v>238</v>
      </c>
      <c r="G3" s="7"/>
    </row>
    <row r="4" spans="1:7" ht="18.75">
      <c r="A4" s="167"/>
      <c r="B4" s="168"/>
      <c r="C4" s="170"/>
      <c r="D4" s="170"/>
      <c r="E4" s="10" t="s">
        <v>298</v>
      </c>
      <c r="G4" s="7"/>
    </row>
    <row r="5" spans="1:8" ht="18.75">
      <c r="A5" s="167"/>
      <c r="B5" s="168"/>
      <c r="C5" s="170"/>
      <c r="D5" s="170"/>
      <c r="E5" s="170"/>
      <c r="F5" s="167"/>
      <c r="G5" s="11" t="s">
        <v>4</v>
      </c>
      <c r="H5" s="7"/>
    </row>
    <row r="6" spans="1:7" ht="15.75">
      <c r="A6" s="167"/>
      <c r="B6" s="168" t="s">
        <v>5</v>
      </c>
      <c r="C6" s="167" t="s">
        <v>6</v>
      </c>
      <c r="D6" s="167" t="s">
        <v>102</v>
      </c>
      <c r="E6" s="167" t="s">
        <v>103</v>
      </c>
      <c r="F6" s="167" t="s">
        <v>104</v>
      </c>
      <c r="G6" s="167" t="s">
        <v>242</v>
      </c>
    </row>
    <row r="7" spans="1:7" ht="15.75">
      <c r="A7" s="171"/>
      <c r="B7" s="180" t="s">
        <v>224</v>
      </c>
      <c r="C7" s="181" t="s">
        <v>225</v>
      </c>
      <c r="D7" s="181" t="s">
        <v>240</v>
      </c>
      <c r="E7" s="181" t="s">
        <v>9</v>
      </c>
      <c r="F7" s="180" t="s">
        <v>210</v>
      </c>
      <c r="G7" s="181" t="s">
        <v>268</v>
      </c>
    </row>
    <row r="8" spans="1:7" ht="15.75">
      <c r="A8" s="171">
        <v>1</v>
      </c>
      <c r="B8" s="182" t="s">
        <v>211</v>
      </c>
      <c r="C8" s="183">
        <v>67607</v>
      </c>
      <c r="D8" s="183">
        <v>86186</v>
      </c>
      <c r="E8" s="183">
        <v>-45914</v>
      </c>
      <c r="F8" s="183">
        <f>D8+E8</f>
        <v>40272</v>
      </c>
      <c r="G8" s="183">
        <v>40272</v>
      </c>
    </row>
    <row r="9" spans="1:7" ht="15.75">
      <c r="A9" s="171">
        <v>2</v>
      </c>
      <c r="B9" s="182" t="s">
        <v>258</v>
      </c>
      <c r="C9" s="184">
        <v>2400</v>
      </c>
      <c r="D9" s="184">
        <v>6400</v>
      </c>
      <c r="E9" s="184">
        <v>-1443</v>
      </c>
      <c r="F9" s="183">
        <f aca="true" t="shared" si="0" ref="F9:F27">D9+E9</f>
        <v>4957</v>
      </c>
      <c r="G9" s="184">
        <v>596</v>
      </c>
    </row>
    <row r="10" spans="1:7" ht="15.75">
      <c r="A10" s="171">
        <v>3</v>
      </c>
      <c r="B10" s="182" t="s">
        <v>226</v>
      </c>
      <c r="C10" s="184">
        <v>1500</v>
      </c>
      <c r="D10" s="184">
        <v>1500</v>
      </c>
      <c r="E10" s="184">
        <v>-500</v>
      </c>
      <c r="F10" s="183">
        <f t="shared" si="0"/>
        <v>1000</v>
      </c>
      <c r="G10" s="184">
        <v>92</v>
      </c>
    </row>
    <row r="11" spans="1:7" ht="15.75">
      <c r="A11" s="171">
        <v>4</v>
      </c>
      <c r="B11" s="182" t="s">
        <v>227</v>
      </c>
      <c r="C11" s="184">
        <v>11135</v>
      </c>
      <c r="D11" s="184">
        <v>11385</v>
      </c>
      <c r="E11" s="184"/>
      <c r="F11" s="183">
        <f t="shared" si="0"/>
        <v>11385</v>
      </c>
      <c r="G11" s="184">
        <v>573</v>
      </c>
    </row>
    <row r="12" spans="1:7" ht="15.75">
      <c r="A12" s="171">
        <v>5</v>
      </c>
      <c r="B12" s="182" t="s">
        <v>228</v>
      </c>
      <c r="C12" s="184">
        <v>1000</v>
      </c>
      <c r="D12" s="184">
        <v>1000</v>
      </c>
      <c r="E12" s="184"/>
      <c r="F12" s="183">
        <f t="shared" si="0"/>
        <v>1000</v>
      </c>
      <c r="G12" s="184">
        <v>44</v>
      </c>
    </row>
    <row r="13" spans="1:7" ht="15.75">
      <c r="A13" s="171">
        <v>6</v>
      </c>
      <c r="B13" s="185" t="s">
        <v>229</v>
      </c>
      <c r="C13" s="186">
        <v>151</v>
      </c>
      <c r="D13" s="186">
        <v>151</v>
      </c>
      <c r="E13" s="186"/>
      <c r="F13" s="183">
        <f t="shared" si="0"/>
        <v>151</v>
      </c>
      <c r="G13" s="184">
        <v>151</v>
      </c>
    </row>
    <row r="14" spans="1:7" ht="15.75">
      <c r="A14" s="171">
        <v>7</v>
      </c>
      <c r="B14" s="176" t="s">
        <v>230</v>
      </c>
      <c r="C14" s="183"/>
      <c r="D14" s="183"/>
      <c r="E14" s="183"/>
      <c r="F14" s="183">
        <f t="shared" si="0"/>
        <v>0</v>
      </c>
      <c r="G14" s="183"/>
    </row>
    <row r="15" spans="1:7" ht="15.75">
      <c r="A15" s="171">
        <v>8</v>
      </c>
      <c r="B15" s="176" t="s">
        <v>231</v>
      </c>
      <c r="C15" s="183"/>
      <c r="D15" s="183">
        <v>2500</v>
      </c>
      <c r="E15" s="183">
        <v>900</v>
      </c>
      <c r="F15" s="183">
        <f t="shared" si="0"/>
        <v>3400</v>
      </c>
      <c r="G15" s="183"/>
    </row>
    <row r="16" spans="1:7" ht="15.75">
      <c r="A16" s="171">
        <v>9</v>
      </c>
      <c r="B16" s="182" t="s">
        <v>227</v>
      </c>
      <c r="C16" s="183"/>
      <c r="D16" s="183"/>
      <c r="E16" s="183"/>
      <c r="F16" s="183">
        <f t="shared" si="0"/>
        <v>0</v>
      </c>
      <c r="G16" s="183"/>
    </row>
    <row r="17" spans="1:7" ht="15.75">
      <c r="A17" s="171">
        <v>10</v>
      </c>
      <c r="B17" s="182" t="s">
        <v>232</v>
      </c>
      <c r="C17" s="183"/>
      <c r="D17" s="183">
        <v>200</v>
      </c>
      <c r="E17" s="183"/>
      <c r="F17" s="183">
        <f t="shared" si="0"/>
        <v>200</v>
      </c>
      <c r="G17" s="183"/>
    </row>
    <row r="18" spans="1:7" ht="15.75">
      <c r="A18" s="171">
        <v>11</v>
      </c>
      <c r="B18" s="176" t="s">
        <v>233</v>
      </c>
      <c r="C18" s="183"/>
      <c r="D18" s="183">
        <v>150</v>
      </c>
      <c r="E18" s="183"/>
      <c r="F18" s="183">
        <f t="shared" si="0"/>
        <v>150</v>
      </c>
      <c r="G18" s="183"/>
    </row>
    <row r="19" spans="1:7" ht="15.75">
      <c r="A19" s="171">
        <v>12</v>
      </c>
      <c r="B19" s="182" t="s">
        <v>234</v>
      </c>
      <c r="C19" s="183"/>
      <c r="D19" s="183">
        <v>500</v>
      </c>
      <c r="E19" s="183">
        <v>-200</v>
      </c>
      <c r="F19" s="183">
        <f t="shared" si="0"/>
        <v>300</v>
      </c>
      <c r="G19" s="183"/>
    </row>
    <row r="20" spans="1:7" ht="15.75">
      <c r="A20" s="171">
        <v>13</v>
      </c>
      <c r="B20" s="185" t="s">
        <v>266</v>
      </c>
      <c r="C20" s="183"/>
      <c r="D20" s="183">
        <v>531</v>
      </c>
      <c r="E20" s="183"/>
      <c r="F20" s="183">
        <f t="shared" si="0"/>
        <v>531</v>
      </c>
      <c r="G20" s="183">
        <v>531</v>
      </c>
    </row>
    <row r="21" spans="1:7" ht="15.75">
      <c r="A21" s="171">
        <v>14</v>
      </c>
      <c r="B21" s="185" t="s">
        <v>235</v>
      </c>
      <c r="C21" s="183"/>
      <c r="D21" s="183">
        <v>3478</v>
      </c>
      <c r="E21" s="183"/>
      <c r="F21" s="183">
        <f t="shared" si="0"/>
        <v>3478</v>
      </c>
      <c r="G21" s="183">
        <v>2260</v>
      </c>
    </row>
    <row r="22" spans="1:7" ht="15.75">
      <c r="A22" s="171">
        <v>15</v>
      </c>
      <c r="B22" s="182" t="s">
        <v>236</v>
      </c>
      <c r="C22" s="183"/>
      <c r="D22" s="183">
        <v>800</v>
      </c>
      <c r="E22" s="183">
        <v>-350</v>
      </c>
      <c r="F22" s="183">
        <f t="shared" si="0"/>
        <v>450</v>
      </c>
      <c r="G22" s="183"/>
    </row>
    <row r="23" spans="1:8" ht="15.75">
      <c r="A23" s="171">
        <v>16</v>
      </c>
      <c r="B23" s="182" t="s">
        <v>256</v>
      </c>
      <c r="C23" s="183"/>
      <c r="D23" s="183">
        <v>61</v>
      </c>
      <c r="E23" s="183">
        <v>167</v>
      </c>
      <c r="F23" s="183">
        <f t="shared" si="0"/>
        <v>228</v>
      </c>
      <c r="G23" s="183">
        <v>228</v>
      </c>
      <c r="H23" s="218"/>
    </row>
    <row r="24" spans="1:7" ht="15.75">
      <c r="A24" s="171">
        <v>17</v>
      </c>
      <c r="B24" s="182" t="s">
        <v>259</v>
      </c>
      <c r="C24" s="183"/>
      <c r="D24" s="183">
        <v>28</v>
      </c>
      <c r="E24" s="183"/>
      <c r="F24" s="183">
        <f t="shared" si="0"/>
        <v>28</v>
      </c>
      <c r="G24" s="183">
        <v>28</v>
      </c>
    </row>
    <row r="25" spans="1:7" ht="15.75">
      <c r="A25" s="171">
        <v>18</v>
      </c>
      <c r="B25" s="182" t="s">
        <v>284</v>
      </c>
      <c r="C25" s="183"/>
      <c r="D25" s="183"/>
      <c r="E25" s="183">
        <v>410</v>
      </c>
      <c r="F25" s="183">
        <f t="shared" si="0"/>
        <v>410</v>
      </c>
      <c r="G25" s="183">
        <v>223</v>
      </c>
    </row>
    <row r="26" spans="1:7" ht="15.75">
      <c r="A26" s="171">
        <v>19</v>
      </c>
      <c r="B26" s="182" t="s">
        <v>273</v>
      </c>
      <c r="C26" s="183"/>
      <c r="D26" s="183"/>
      <c r="E26" s="183">
        <v>100</v>
      </c>
      <c r="F26" s="183">
        <f t="shared" si="0"/>
        <v>100</v>
      </c>
      <c r="G26" s="183">
        <v>100</v>
      </c>
    </row>
    <row r="27" spans="1:7" ht="15.75">
      <c r="A27" s="171">
        <v>20</v>
      </c>
      <c r="B27" s="182" t="s">
        <v>286</v>
      </c>
      <c r="C27" s="183"/>
      <c r="D27" s="183"/>
      <c r="E27" s="183">
        <v>350</v>
      </c>
      <c r="F27" s="183">
        <f t="shared" si="0"/>
        <v>350</v>
      </c>
      <c r="G27" s="183">
        <v>350</v>
      </c>
    </row>
    <row r="28" spans="1:7" ht="15.75">
      <c r="A28" s="171">
        <v>21</v>
      </c>
      <c r="B28" s="182" t="s">
        <v>291</v>
      </c>
      <c r="C28" s="183"/>
      <c r="D28" s="183"/>
      <c r="E28" s="183">
        <v>382</v>
      </c>
      <c r="F28" s="183">
        <f>D28+E28</f>
        <v>382</v>
      </c>
      <c r="G28" s="183"/>
    </row>
    <row r="29" spans="1:7" ht="15.75">
      <c r="A29" s="171">
        <v>22</v>
      </c>
      <c r="B29" s="180" t="s">
        <v>237</v>
      </c>
      <c r="C29" s="187">
        <f>SUM(C8:C22)</f>
        <v>83793</v>
      </c>
      <c r="D29" s="187">
        <f>SUM(D8:D28)</f>
        <v>114870</v>
      </c>
      <c r="E29" s="187">
        <f>SUM(E8:E28)</f>
        <v>-46098</v>
      </c>
      <c r="F29" s="187">
        <f>SUM(F8:F28)</f>
        <v>68772</v>
      </c>
      <c r="G29" s="187">
        <f>SUM(G8:G28)</f>
        <v>45448</v>
      </c>
    </row>
    <row r="30" spans="1:5" ht="12.75">
      <c r="A30" s="165"/>
      <c r="B30" s="166"/>
      <c r="C30" s="166"/>
      <c r="D30" s="166"/>
      <c r="E30" s="16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Berhida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2011-09-08T12:32:25Z</cp:lastPrinted>
  <dcterms:created xsi:type="dcterms:W3CDTF">2011-04-26T13:17:38Z</dcterms:created>
  <dcterms:modified xsi:type="dcterms:W3CDTF">2011-09-29T18:48:21Z</dcterms:modified>
  <cp:category/>
  <cp:version/>
  <cp:contentType/>
  <cp:contentStatus/>
</cp:coreProperties>
</file>